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quaglia\Desktop\"/>
    </mc:Choice>
  </mc:AlternateContent>
  <xr:revisionPtr revIDLastSave="0" documentId="8_{0AFF9AC1-B585-4F15-8836-708FC4913991}" xr6:coauthVersionLast="47" xr6:coauthVersionMax="47" xr10:uidLastSave="{00000000-0000-0000-0000-000000000000}"/>
  <bookViews>
    <workbookView xWindow="-23148" yWindow="-2328" windowWidth="23256" windowHeight="12576" xr2:uid="{00000000-000D-0000-FFFF-FFFF00000000}"/>
  </bookViews>
  <sheets>
    <sheet name="DSPD Rate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REeYqHFZLnW6aAykmKJIgZ0stg=="/>
    </ext>
  </extLst>
</workbook>
</file>

<file path=xl/calcChain.xml><?xml version="1.0" encoding="utf-8"?>
<calcChain xmlns="http://schemas.openxmlformats.org/spreadsheetml/2006/main">
  <c r="C15" i="1" l="1"/>
  <c r="C7" i="1" l="1"/>
  <c r="B14" i="1"/>
  <c r="E5" i="1"/>
  <c r="E7" i="1" s="1"/>
  <c r="F5" i="1"/>
  <c r="F6" i="1" s="1"/>
  <c r="F7" i="1" s="1"/>
  <c r="G5" i="1"/>
  <c r="G6" i="1" s="1"/>
  <c r="G7" i="1" s="1"/>
  <c r="D5" i="1"/>
  <c r="D7" i="1" s="1"/>
  <c r="H15" i="1" l="1"/>
  <c r="G15" i="1"/>
  <c r="F15" i="1"/>
  <c r="E15" i="1"/>
  <c r="D15" i="1"/>
  <c r="B15" i="1"/>
  <c r="H13" i="1"/>
  <c r="G13" i="1"/>
  <c r="F13" i="1"/>
  <c r="E13" i="1"/>
  <c r="D13" i="1"/>
  <c r="C13" i="1"/>
  <c r="H12" i="1"/>
  <c r="G12" i="1"/>
  <c r="F12" i="1"/>
  <c r="E12" i="1"/>
  <c r="D12" i="1"/>
  <c r="C12" i="1"/>
  <c r="F17" i="1" l="1"/>
  <c r="F19" i="1" s="1"/>
  <c r="F21" i="1" s="1"/>
  <c r="H17" i="1"/>
  <c r="C17" i="1"/>
  <c r="C19" i="1" s="1"/>
  <c r="C21" i="1" s="1"/>
  <c r="D17" i="1"/>
  <c r="D19" i="1" s="1"/>
  <c r="D21" i="1" s="1"/>
  <c r="G17" i="1"/>
  <c r="G19" i="1" s="1"/>
  <c r="G21" i="1" s="1"/>
  <c r="E17" i="1"/>
  <c r="E19" i="1" s="1"/>
  <c r="E21" i="1" s="1"/>
  <c r="H7" i="1"/>
  <c r="H21" i="1" l="1"/>
  <c r="H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000-000005000000}">
      <text>
        <r>
          <rPr>
            <sz val="11"/>
            <color theme="1"/>
            <rFont val="Calibri"/>
            <scheme val="minor"/>
          </rPr>
          <t>======
ID#AAAAWzpa5kY
Rich Slack    (2022-03-30 19:04:38)
All DSPD codes that received the increase.</t>
        </r>
      </text>
    </comment>
    <comment ref="A7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ID#AAAAWzpa5kg
Doug Faragher    (2022-03-30 19:04:38)
Automatically calculates the 19.54% increase of total revenue.</t>
        </r>
      </text>
    </comment>
    <comment ref="A9" authorId="0" shapeId="0" xr:uid="{00000000-0006-0000-0000-000006000000}">
      <text>
        <r>
          <rPr>
            <sz val="11"/>
            <color theme="1"/>
            <rFont val="Calibri"/>
            <scheme val="minor"/>
          </rPr>
          <t>======
ID#AAAAWzpa5kU
Rich Slack    (2022-03-30 19:04:38)
Only include hours from direct service workers.  A DSW is a staff that spends at least 60% of their work time in client care.</t>
        </r>
      </text>
    </comment>
    <comment ref="A10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ID#AAAAWzpa5kk
Rich Slack    (2022-03-30 19:04:38)
Gross Pay equals Total Hours times Hourly Wage.</t>
        </r>
      </text>
    </comment>
    <comment ref="A11" authorId="0" shapeId="0" xr:uid="{00000000-0006-0000-0000-000007000000}">
      <text>
        <r>
          <rPr>
            <sz val="11"/>
            <color theme="1"/>
            <rFont val="Calibri"/>
            <scheme val="minor"/>
          </rPr>
          <t>======
ID#AAAAWzpa5kQ
Rich Slack    (2022-03-30 19:04:38)
The total costs of employers portion of health insurance costs, workers compensation, and the employers portion of federal and state payroll taxes.</t>
        </r>
      </text>
    </comment>
    <comment ref="A12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ID#AAAAWzpa5ko
Doug Faragher    (2022-03-30 19:04:38)
Use Average Hourly Wage from your report ending June 30, 2019.</t>
        </r>
      </text>
    </comment>
    <comment ref="A13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ID#AAAAWzpa5kc
Doug Faragher    (2022-03-30 19:04:38)
Use Average Cost of Taxes and Benefits per Hour from your report ending June 30, 2019.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MPhA4Mpe+P6nYjwXEAoS5eaHj9Q=="/>
    </ext>
  </extLst>
</comments>
</file>

<file path=xl/sharedStrings.xml><?xml version="1.0" encoding="utf-8"?>
<sst xmlns="http://schemas.openxmlformats.org/spreadsheetml/2006/main" count="42" uniqueCount="35">
  <si>
    <t>Baseline</t>
  </si>
  <si>
    <t>Period 1</t>
  </si>
  <si>
    <t>Period 2</t>
  </si>
  <si>
    <t>Period 3</t>
  </si>
  <si>
    <t>Period 4</t>
  </si>
  <si>
    <t>Period 5</t>
  </si>
  <si>
    <t>Totals</t>
  </si>
  <si>
    <t>7/1/18-6/30/19</t>
  </si>
  <si>
    <t>4/1/22-6/30/22</t>
  </si>
  <si>
    <t>7/1/22-9/30/22</t>
  </si>
  <si>
    <t>10/1/22-12/31/22</t>
  </si>
  <si>
    <t>1/1/23-3/31/23</t>
  </si>
  <si>
    <t>4/1/23-6/30/23</t>
  </si>
  <si>
    <t>Reporting Deadline</t>
  </si>
  <si>
    <t>Total DSPD Revenue for Codes that Received an Increase (NOT including ARPA funds)</t>
  </si>
  <si>
    <t>NA</t>
  </si>
  <si>
    <t>Revenue Due to Increase*</t>
  </si>
  <si>
    <t>Total DSW** Gross HOURS during Period</t>
  </si>
  <si>
    <t>Total DSW Gross Pay (not Including Health Insurance or Taxes)</t>
  </si>
  <si>
    <t>Total DSW Taxes, Insurance, Workers Comp Paid by Agency</t>
  </si>
  <si>
    <t>Average Hourly Wage</t>
  </si>
  <si>
    <t>Average Cost of Taxes and Benefits per hour</t>
  </si>
  <si>
    <t>Average Hourly Cost, Taxes and Benefits per hour from 7/1/18-6/30/19</t>
  </si>
  <si>
    <t>Total DSW Average Hourly Cost (including FY20 0.96% and FY22 0.58% Rate Increases for baseline)</t>
  </si>
  <si>
    <t>Increase in DSW Payroll Cost per Hour Over Baseline</t>
  </si>
  <si>
    <t>Total Spent on DSW Wage Increase</t>
  </si>
  <si>
    <t xml:space="preserve"> </t>
  </si>
  <si>
    <t>DSW Appropriation Balance</t>
  </si>
  <si>
    <t>DSW Starting Wage</t>
  </si>
  <si>
    <r>
      <rPr>
        <b/>
        <sz val="11"/>
        <color theme="1"/>
        <rFont val="Calibri"/>
      </rPr>
      <t xml:space="preserve">Instructions:  </t>
    </r>
    <r>
      <rPr>
        <sz val="11"/>
        <color theme="1"/>
        <rFont val="Calibri"/>
      </rPr>
      <t>Please fill out all orange boxes for the baseline and subsequent periods.</t>
    </r>
  </si>
  <si>
    <t>*No revenue due to the rate increase may be used for administration or profits per H.B.2.</t>
  </si>
  <si>
    <t>**Contractor staff who spent over 60% of their time in client care.</t>
  </si>
  <si>
    <t>Less Revenue accounted for with the 3.65% rate increase</t>
  </si>
  <si>
    <t>Less Revenue accounted for with the .53% rate increase</t>
  </si>
  <si>
    <t>Provider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</si>
</sst>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.000_);[Red]\(&quot;$&quot;#,##0.000\)"/>
  </numFmts>
  <fonts count="9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0"/>
      <name val="Calibri"/>
    </font>
    <font>
      <sz val="11"/>
      <color rgb="FF3F3F76"/>
      <name val="Calibri"/>
    </font>
    <font>
      <b/>
      <sz val="11"/>
      <color rgb="FF3F3F3F"/>
      <name val="Calibri"/>
    </font>
    <font>
      <b/>
      <sz val="11"/>
      <color rgb="FFFA7D00"/>
      <name val="Calibri"/>
    </font>
    <font>
      <sz val="11"/>
      <color theme="1"/>
      <name val="Calibri"/>
      <scheme val="minor"/>
    </font>
    <font>
      <b/>
      <sz val="11"/>
      <color rgb="FF3F3F7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DBE5F1"/>
        <bgColor rgb="FFDBE5F1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/>
      <bottom style="thin">
        <color rgb="FF3F3F3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1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14" fontId="2" fillId="0" borderId="0" xfId="0" applyNumberFormat="1" applyFont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44" fontId="2" fillId="0" borderId="0" xfId="0" applyNumberFormat="1" applyFont="1"/>
    <xf numFmtId="44" fontId="5" fillId="5" borderId="3" xfId="0" applyNumberFormat="1" applyFont="1" applyFill="1" applyBorder="1"/>
    <xf numFmtId="44" fontId="5" fillId="5" borderId="3" xfId="0" applyNumberFormat="1" applyFont="1" applyFill="1" applyBorder="1" applyAlignment="1">
      <alignment horizontal="center"/>
    </xf>
    <xf numFmtId="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left"/>
    </xf>
    <xf numFmtId="44" fontId="2" fillId="0" borderId="0" xfId="0" applyNumberFormat="1" applyFont="1" applyAlignment="1">
      <alignment horizontal="center"/>
    </xf>
    <xf numFmtId="0" fontId="1" fillId="0" borderId="5" xfId="0" applyFont="1" applyBorder="1"/>
    <xf numFmtId="16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44" fontId="5" fillId="5" borderId="4" xfId="0" applyNumberFormat="1" applyFont="1" applyFill="1" applyBorder="1"/>
    <xf numFmtId="44" fontId="4" fillId="2" borderId="6" xfId="0" applyNumberFormat="1" applyFont="1" applyFill="1" applyBorder="1" applyAlignment="1" applyProtection="1">
      <protection locked="0"/>
    </xf>
    <xf numFmtId="44" fontId="4" fillId="2" borderId="8" xfId="0" applyNumberFormat="1" applyFont="1" applyFill="1" applyBorder="1" applyAlignment="1" applyProtection="1">
      <alignment horizontal="right"/>
      <protection locked="0"/>
    </xf>
    <xf numFmtId="44" fontId="5" fillId="5" borderId="9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4" fontId="6" fillId="5" borderId="6" xfId="0" applyNumberFormat="1" applyFont="1" applyFill="1" applyBorder="1" applyAlignment="1">
      <alignment horizontal="right"/>
    </xf>
    <xf numFmtId="44" fontId="5" fillId="5" borderId="7" xfId="0" applyNumberFormat="1" applyFont="1" applyFill="1" applyBorder="1" applyAlignment="1">
      <alignment horizontal="right"/>
    </xf>
    <xf numFmtId="44" fontId="6" fillId="5" borderId="6" xfId="0" applyNumberFormat="1" applyFont="1" applyFill="1" applyBorder="1" applyAlignment="1">
      <alignment horizontal="center"/>
    </xf>
    <xf numFmtId="44" fontId="5" fillId="5" borderId="6" xfId="0" applyNumberFormat="1" applyFont="1" applyFill="1" applyBorder="1" applyAlignment="1">
      <alignment horizontal="center"/>
    </xf>
    <xf numFmtId="44" fontId="6" fillId="5" borderId="6" xfId="0" applyNumberFormat="1" applyFont="1" applyFill="1" applyBorder="1"/>
    <xf numFmtId="165" fontId="4" fillId="2" borderId="6" xfId="0" applyNumberFormat="1" applyFont="1" applyFill="1" applyBorder="1" applyProtection="1">
      <protection locked="0"/>
    </xf>
    <xf numFmtId="44" fontId="4" fillId="2" borderId="6" xfId="0" applyNumberFormat="1" applyFont="1" applyFill="1" applyBorder="1" applyProtection="1">
      <protection locked="0"/>
    </xf>
    <xf numFmtId="44" fontId="4" fillId="2" borderId="6" xfId="2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43" fontId="4" fillId="2" borderId="6" xfId="1" applyFont="1" applyFill="1" applyBorder="1" applyAlignment="1" applyProtection="1">
      <protection locked="0"/>
    </xf>
    <xf numFmtId="0" fontId="1" fillId="0" borderId="0" xfId="0" applyFont="1" applyAlignment="1">
      <alignment horizontal="left" wrapText="1"/>
    </xf>
    <xf numFmtId="0" fontId="0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workbookViewId="0">
      <selection activeCell="B12" sqref="B12"/>
    </sheetView>
  </sheetViews>
  <sheetFormatPr defaultColWidth="14.453125" defaultRowHeight="15" customHeight="1" x14ac:dyDescent="0.35"/>
  <cols>
    <col min="1" max="1" width="91.1796875" style="21" customWidth="1"/>
    <col min="2" max="2" width="23.453125" style="21" customWidth="1"/>
    <col min="3" max="3" width="16.26953125" style="21" customWidth="1"/>
    <col min="4" max="5" width="18" style="21" customWidth="1"/>
    <col min="6" max="7" width="16.26953125" style="21" customWidth="1"/>
    <col min="8" max="8" width="17.453125" style="21" customWidth="1"/>
    <col min="9" max="9" width="13" style="21" customWidth="1"/>
    <col min="10" max="10" width="19.7265625" style="21" customWidth="1"/>
    <col min="11" max="26" width="9.1796875" style="21" customWidth="1"/>
    <col min="27" max="16384" width="14.453125" style="21"/>
  </cols>
  <sheetData>
    <row r="1" spans="1:26" ht="14.5" x14ac:dyDescent="0.35">
      <c r="A1" s="36" t="s">
        <v>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5" x14ac:dyDescent="0.35">
      <c r="A2" s="3"/>
      <c r="B2" s="5" t="s">
        <v>7</v>
      </c>
      <c r="C2" s="2" t="s">
        <v>8</v>
      </c>
      <c r="D2" s="5" t="s">
        <v>9</v>
      </c>
      <c r="E2" s="2" t="s">
        <v>10</v>
      </c>
      <c r="F2" s="2" t="s">
        <v>11</v>
      </c>
      <c r="G2" s="2" t="s">
        <v>12</v>
      </c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5" x14ac:dyDescent="0.35">
      <c r="A3" s="4" t="s">
        <v>13</v>
      </c>
      <c r="B3" s="5"/>
      <c r="C3" s="5">
        <v>44788</v>
      </c>
      <c r="D3" s="5">
        <v>44880</v>
      </c>
      <c r="E3" s="5">
        <v>44972</v>
      </c>
      <c r="F3" s="5">
        <v>45061</v>
      </c>
      <c r="G3" s="5">
        <v>45153</v>
      </c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5" x14ac:dyDescent="0.35">
      <c r="A4" s="4" t="s">
        <v>14</v>
      </c>
      <c r="B4" s="6" t="s">
        <v>15</v>
      </c>
      <c r="C4" s="35"/>
      <c r="D4" s="35"/>
      <c r="E4" s="35"/>
      <c r="F4" s="35"/>
      <c r="G4" s="35"/>
      <c r="H4" s="7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5" x14ac:dyDescent="0.35">
      <c r="A5" s="4" t="s">
        <v>32</v>
      </c>
      <c r="B5" s="6"/>
      <c r="C5" s="23"/>
      <c r="D5" s="23">
        <f>D4/1.0365</f>
        <v>0</v>
      </c>
      <c r="E5" s="23">
        <f t="shared" ref="E5:G5" si="0">E4/1.0365</f>
        <v>0</v>
      </c>
      <c r="F5" s="23">
        <f t="shared" si="0"/>
        <v>0</v>
      </c>
      <c r="G5" s="23">
        <f t="shared" si="0"/>
        <v>0</v>
      </c>
      <c r="H5" s="7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5" x14ac:dyDescent="0.35">
      <c r="A6" s="4" t="s">
        <v>33</v>
      </c>
      <c r="B6" s="6"/>
      <c r="C6" s="23"/>
      <c r="D6" s="23"/>
      <c r="E6" s="23"/>
      <c r="F6" s="23">
        <f>F5/1.0053</f>
        <v>0</v>
      </c>
      <c r="G6" s="23">
        <f>G5/1.0053</f>
        <v>0</v>
      </c>
      <c r="H6" s="7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5" x14ac:dyDescent="0.35">
      <c r="A7" s="4" t="s">
        <v>16</v>
      </c>
      <c r="B7" s="6" t="s">
        <v>15</v>
      </c>
      <c r="C7" s="22">
        <f>(C4-(C4/119.54%))</f>
        <v>0</v>
      </c>
      <c r="D7" s="22">
        <f>(D5-(D5/119.54%))</f>
        <v>0</v>
      </c>
      <c r="E7" s="22">
        <f>(E5-(E5/119.54%))</f>
        <v>0</v>
      </c>
      <c r="F7" s="22">
        <f>(F6-(F6/119.54%))</f>
        <v>0</v>
      </c>
      <c r="G7" s="22">
        <f>(G6-(G6/119.54%))</f>
        <v>0</v>
      </c>
      <c r="H7" s="9">
        <f>SUM(C7:G7)</f>
        <v>0</v>
      </c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5" x14ac:dyDescent="0.35">
      <c r="A8" s="4"/>
      <c r="B8" s="3"/>
      <c r="C8" s="3"/>
      <c r="D8" s="3"/>
      <c r="E8" s="3"/>
      <c r="F8" s="3"/>
      <c r="G8" s="3"/>
      <c r="H8" s="10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5" x14ac:dyDescent="0.35">
      <c r="A9" s="4" t="s">
        <v>17</v>
      </c>
      <c r="B9" s="6" t="s">
        <v>15</v>
      </c>
      <c r="C9" s="37"/>
      <c r="D9" s="37"/>
      <c r="E9" s="37"/>
      <c r="F9" s="37"/>
      <c r="G9" s="37"/>
      <c r="H9" s="26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5" x14ac:dyDescent="0.35">
      <c r="A10" s="4" t="s">
        <v>18</v>
      </c>
      <c r="B10" s="6" t="s">
        <v>15</v>
      </c>
      <c r="C10" s="23"/>
      <c r="D10" s="23"/>
      <c r="E10" s="23"/>
      <c r="F10" s="23"/>
      <c r="G10" s="23"/>
      <c r="H10" s="27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4.5" x14ac:dyDescent="0.35">
      <c r="A11" s="4" t="s">
        <v>19</v>
      </c>
      <c r="B11" s="6" t="s">
        <v>15</v>
      </c>
      <c r="C11" s="23"/>
      <c r="D11" s="23"/>
      <c r="E11" s="23"/>
      <c r="F11" s="23"/>
      <c r="G11" s="23"/>
      <c r="H11" s="27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5" x14ac:dyDescent="0.35">
      <c r="A12" s="19" t="s">
        <v>20</v>
      </c>
      <c r="B12" s="24"/>
      <c r="C12" s="28" t="str">
        <f t="shared" ref="C12:G12" si="1">IFERROR(C10/C9,"")</f>
        <v/>
      </c>
      <c r="D12" s="28" t="str">
        <f t="shared" si="1"/>
        <v/>
      </c>
      <c r="E12" s="28" t="str">
        <f t="shared" si="1"/>
        <v/>
      </c>
      <c r="F12" s="28" t="str">
        <f t="shared" si="1"/>
        <v/>
      </c>
      <c r="G12" s="28" t="str">
        <f t="shared" si="1"/>
        <v/>
      </c>
      <c r="H12" s="30" t="str">
        <f>IFERROR(SUM(C10:G10)/SUM(C9:G9),"")</f>
        <v/>
      </c>
      <c r="I12" s="11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5" x14ac:dyDescent="0.35">
      <c r="A13" s="19" t="s">
        <v>21</v>
      </c>
      <c r="B13" s="24"/>
      <c r="C13" s="28" t="str">
        <f t="shared" ref="C13:G13" si="2">IFERROR(C11/C9,"")</f>
        <v/>
      </c>
      <c r="D13" s="28" t="str">
        <f t="shared" si="2"/>
        <v/>
      </c>
      <c r="E13" s="28" t="str">
        <f t="shared" si="2"/>
        <v/>
      </c>
      <c r="F13" s="28" t="str">
        <f t="shared" si="2"/>
        <v/>
      </c>
      <c r="G13" s="28" t="str">
        <f t="shared" si="2"/>
        <v/>
      </c>
      <c r="H13" s="30" t="str">
        <f>IFERROR(SUM(C11:G11)/SUM(C9:G9),"")</f>
        <v/>
      </c>
      <c r="I13" s="11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5" x14ac:dyDescent="0.35">
      <c r="A14" s="4" t="s">
        <v>22</v>
      </c>
      <c r="B14" s="25">
        <f>B12+B13</f>
        <v>0</v>
      </c>
      <c r="C14" s="28"/>
      <c r="D14" s="28"/>
      <c r="E14" s="28"/>
      <c r="F14" s="28"/>
      <c r="G14" s="28"/>
      <c r="H14" s="30"/>
      <c r="I14" s="11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5" x14ac:dyDescent="0.35">
      <c r="A15" s="19" t="s">
        <v>23</v>
      </c>
      <c r="B15" s="25">
        <f>B14+(B14*0.0096)+(B14*1.0096)*0.005772</f>
        <v>0</v>
      </c>
      <c r="C15" s="29" t="str">
        <f>IFERROR((C10+C11)/C9,"")</f>
        <v/>
      </c>
      <c r="D15" s="29" t="str">
        <f t="shared" ref="D15:G15" si="3">IFERROR((D10+D11)/D9,"")</f>
        <v/>
      </c>
      <c r="E15" s="29" t="str">
        <f t="shared" si="3"/>
        <v/>
      </c>
      <c r="F15" s="29" t="str">
        <f t="shared" si="3"/>
        <v/>
      </c>
      <c r="G15" s="29" t="str">
        <f t="shared" si="3"/>
        <v/>
      </c>
      <c r="H15" s="31" t="str">
        <f>IFERROR(SUM(C10:G11)/SUM(C9:G9),"")</f>
        <v/>
      </c>
      <c r="I15" s="11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5" x14ac:dyDescent="0.35">
      <c r="A16" s="4"/>
      <c r="B16" s="3"/>
      <c r="C16" s="3"/>
      <c r="D16" s="3"/>
      <c r="E16" s="3"/>
      <c r="F16" s="3"/>
      <c r="G16" s="3"/>
      <c r="H16" s="13"/>
      <c r="I16" s="11"/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5" x14ac:dyDescent="0.35">
      <c r="A17" s="4" t="s">
        <v>24</v>
      </c>
      <c r="B17" s="6" t="s">
        <v>15</v>
      </c>
      <c r="C17" s="32" t="str">
        <f t="shared" ref="C17:H17" si="4">IFERROR(C15-$B$15,"")</f>
        <v/>
      </c>
      <c r="D17" s="32" t="str">
        <f t="shared" si="4"/>
        <v/>
      </c>
      <c r="E17" s="32" t="str">
        <f t="shared" si="4"/>
        <v/>
      </c>
      <c r="F17" s="32" t="str">
        <f t="shared" si="4"/>
        <v/>
      </c>
      <c r="G17" s="32" t="str">
        <f t="shared" si="4"/>
        <v/>
      </c>
      <c r="H17" s="32" t="str">
        <f t="shared" si="4"/>
        <v/>
      </c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5" x14ac:dyDescent="0.35">
      <c r="A18" s="4"/>
      <c r="B18" s="11"/>
      <c r="C18" s="7"/>
      <c r="D18" s="7"/>
      <c r="E18" s="7"/>
      <c r="F18" s="7"/>
      <c r="G18" s="7"/>
      <c r="H18" s="11"/>
      <c r="I18" s="11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5" x14ac:dyDescent="0.35">
      <c r="A19" s="4" t="s">
        <v>25</v>
      </c>
      <c r="B19" s="6" t="s">
        <v>15</v>
      </c>
      <c r="C19" s="8" t="str">
        <f t="shared" ref="C19:G19" si="5">IFERROR((C17*C9),"")</f>
        <v/>
      </c>
      <c r="D19" s="8" t="str">
        <f t="shared" si="5"/>
        <v/>
      </c>
      <c r="E19" s="8" t="str">
        <f t="shared" si="5"/>
        <v/>
      </c>
      <c r="F19" s="8" t="str">
        <f t="shared" si="5"/>
        <v/>
      </c>
      <c r="G19" s="8" t="str">
        <f t="shared" si="5"/>
        <v/>
      </c>
      <c r="H19" s="9">
        <f>SUMIF(C19:G19,"&lt;&gt;#DIV/0!")</f>
        <v>0</v>
      </c>
      <c r="I19" s="11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5" x14ac:dyDescent="0.35">
      <c r="A20" s="4"/>
      <c r="B20" s="11"/>
      <c r="C20" s="7"/>
      <c r="D20" s="7"/>
      <c r="E20" s="7"/>
      <c r="F20" s="7"/>
      <c r="G20" s="7"/>
      <c r="H20" s="14"/>
      <c r="I20" s="11" t="s">
        <v>26</v>
      </c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4.5" x14ac:dyDescent="0.35">
      <c r="A21" s="4" t="s">
        <v>27</v>
      </c>
      <c r="B21" s="6" t="s">
        <v>15</v>
      </c>
      <c r="C21" s="8" t="str">
        <f t="shared" ref="C21:G21" si="6">IFERROR((C7-C19),"")</f>
        <v/>
      </c>
      <c r="D21" s="8" t="str">
        <f t="shared" si="6"/>
        <v/>
      </c>
      <c r="E21" s="8" t="str">
        <f t="shared" si="6"/>
        <v/>
      </c>
      <c r="F21" s="8" t="str">
        <f t="shared" si="6"/>
        <v/>
      </c>
      <c r="G21" s="8" t="str">
        <f t="shared" si="6"/>
        <v/>
      </c>
      <c r="H21" s="9">
        <f>SUMIF(C21:G21,"&lt;&gt;#DIV/0!")</f>
        <v>0</v>
      </c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5" x14ac:dyDescent="0.35">
      <c r="A22" s="15"/>
      <c r="B22" s="11"/>
      <c r="C22" s="14"/>
      <c r="D22" s="14"/>
      <c r="E22" s="14"/>
      <c r="F22" s="14"/>
      <c r="G22" s="14"/>
      <c r="H22" s="11"/>
      <c r="I22" s="11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35">
      <c r="A23" s="4" t="s">
        <v>28</v>
      </c>
      <c r="B23" s="33"/>
      <c r="C23" s="33"/>
      <c r="D23" s="34"/>
      <c r="E23" s="34"/>
      <c r="F23" s="34"/>
      <c r="G23" s="34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35">
      <c r="A24" s="38" t="s">
        <v>29</v>
      </c>
      <c r="B24" s="2"/>
      <c r="C24" s="16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5">
      <c r="A25" s="39"/>
      <c r="B25" s="2"/>
      <c r="C25" s="10"/>
      <c r="D25" s="10"/>
      <c r="E25" s="2"/>
      <c r="F25" s="2"/>
      <c r="G25" s="2"/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5">
      <c r="A26" s="3"/>
      <c r="B26" s="2"/>
      <c r="C26" s="2"/>
      <c r="D26" s="2"/>
      <c r="E26" s="17"/>
      <c r="F26" s="2"/>
      <c r="G26" s="2"/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5">
      <c r="A27" s="3" t="s">
        <v>30</v>
      </c>
      <c r="B27" s="2"/>
      <c r="C27" s="18"/>
      <c r="D27" s="2"/>
      <c r="E27" s="17"/>
      <c r="F27" s="2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5">
      <c r="A28" s="20" t="s">
        <v>31</v>
      </c>
      <c r="B28" s="18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5">
      <c r="A29" s="3"/>
      <c r="B29" s="2"/>
      <c r="C29" s="2"/>
      <c r="D29" s="2"/>
      <c r="E29" s="2"/>
      <c r="F29" s="2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5">
      <c r="A30" s="3"/>
      <c r="B30" s="2"/>
      <c r="C30" s="2"/>
      <c r="D30" s="2"/>
      <c r="E30" s="2"/>
      <c r="F30" s="2"/>
      <c r="G30" s="2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5">
      <c r="A31" s="3"/>
      <c r="B31" s="2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35">
      <c r="A32" s="3"/>
      <c r="B32" s="14"/>
      <c r="C32" s="2"/>
      <c r="D32" s="2"/>
      <c r="E32" s="2"/>
      <c r="F32" s="2"/>
      <c r="G32" s="2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5">
      <c r="A33" s="3"/>
      <c r="B33" s="14"/>
      <c r="C33" s="2"/>
      <c r="D33" s="18"/>
      <c r="E33" s="2"/>
      <c r="F33" s="2"/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5">
      <c r="A34" s="3"/>
      <c r="B34" s="14"/>
      <c r="C34" s="2"/>
      <c r="D34" s="18"/>
      <c r="E34" s="2"/>
      <c r="F34" s="2"/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5">
      <c r="A35" s="3"/>
      <c r="B35" s="2"/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5">
      <c r="A36" s="3"/>
      <c r="B36" s="2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5">
      <c r="A37" s="3"/>
      <c r="B37" s="2"/>
      <c r="C37" s="2"/>
      <c r="D37" s="2"/>
      <c r="E37" s="2"/>
      <c r="F37" s="2"/>
      <c r="G37" s="2"/>
      <c r="H37" s="2"/>
      <c r="I37" s="2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5">
      <c r="A38" s="3"/>
      <c r="B38" s="2"/>
      <c r="C38" s="2"/>
      <c r="D38" s="2"/>
      <c r="E38" s="2"/>
      <c r="F38" s="2"/>
      <c r="G38" s="2"/>
      <c r="H38" s="2"/>
      <c r="I38" s="2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5">
      <c r="A39" s="3"/>
      <c r="B39" s="2"/>
      <c r="C39" s="2"/>
      <c r="D39" s="2"/>
      <c r="E39" s="2"/>
      <c r="F39" s="2"/>
      <c r="G39" s="2"/>
      <c r="H39" s="2"/>
      <c r="I39" s="2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5">
      <c r="A40" s="3"/>
      <c r="B40" s="2"/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5">
      <c r="A41" s="3"/>
      <c r="B41" s="2"/>
      <c r="C41" s="2"/>
      <c r="D41" s="2"/>
      <c r="E41" s="2"/>
      <c r="F41" s="2"/>
      <c r="G41" s="2"/>
      <c r="H41" s="2"/>
      <c r="I41" s="2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5">
      <c r="A42" s="3"/>
      <c r="B42" s="2"/>
      <c r="C42" s="2"/>
      <c r="D42" s="2"/>
      <c r="E42" s="2"/>
      <c r="F42" s="2"/>
      <c r="G42" s="2"/>
      <c r="H42" s="2"/>
      <c r="I42" s="2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5">
      <c r="A43" s="3"/>
      <c r="B43" s="2"/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5">
      <c r="A44" s="3"/>
      <c r="B44" s="2"/>
      <c r="C44" s="2"/>
      <c r="D44" s="2"/>
      <c r="E44" s="2"/>
      <c r="F44" s="2"/>
      <c r="G44" s="2"/>
      <c r="H44" s="2"/>
      <c r="I44" s="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5">
      <c r="A45" s="3"/>
      <c r="B45" s="2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5">
      <c r="A46" s="3"/>
      <c r="B46" s="2"/>
      <c r="C46" s="2"/>
      <c r="D46" s="2"/>
      <c r="E46" s="2"/>
      <c r="F46" s="2"/>
      <c r="G46" s="2"/>
      <c r="H46" s="2"/>
      <c r="I46" s="2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5">
      <c r="A47" s="3"/>
      <c r="B47" s="2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5">
      <c r="A48" s="3"/>
      <c r="B48" s="2"/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5">
      <c r="A49" s="3"/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5">
      <c r="A50" s="3"/>
      <c r="B50" s="2"/>
      <c r="C50" s="2"/>
      <c r="D50" s="2"/>
      <c r="E50" s="2"/>
      <c r="F50" s="2"/>
      <c r="G50" s="2"/>
      <c r="H50" s="2"/>
      <c r="I50" s="2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5">
      <c r="A51" s="3"/>
      <c r="B51" s="2"/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5">
      <c r="A52" s="3"/>
      <c r="B52" s="2"/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5">
      <c r="A53" s="3"/>
      <c r="B53" s="2"/>
      <c r="C53" s="2"/>
      <c r="D53" s="2"/>
      <c r="E53" s="2"/>
      <c r="F53" s="2"/>
      <c r="G53" s="2"/>
      <c r="H53" s="2"/>
      <c r="I53" s="2"/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5">
      <c r="A54" s="3"/>
      <c r="B54" s="2"/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5">
      <c r="A55" s="3"/>
      <c r="B55" s="2"/>
      <c r="C55" s="2"/>
      <c r="D55" s="2"/>
      <c r="E55" s="2"/>
      <c r="F55" s="2"/>
      <c r="G55" s="2"/>
      <c r="H55" s="2"/>
      <c r="I55" s="2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5">
      <c r="A56" s="3"/>
      <c r="B56" s="2"/>
      <c r="C56" s="2"/>
      <c r="D56" s="2"/>
      <c r="E56" s="2"/>
      <c r="F56" s="2"/>
      <c r="G56" s="2"/>
      <c r="H56" s="2"/>
      <c r="I56" s="2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5">
      <c r="A57" s="3"/>
      <c r="B57" s="2"/>
      <c r="C57" s="2"/>
      <c r="D57" s="2"/>
      <c r="E57" s="2"/>
      <c r="F57" s="2"/>
      <c r="G57" s="2"/>
      <c r="H57" s="2"/>
      <c r="I57" s="2"/>
      <c r="J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5">
      <c r="A58" s="3"/>
      <c r="B58" s="2"/>
      <c r="C58" s="2"/>
      <c r="D58" s="2"/>
      <c r="E58" s="2"/>
      <c r="F58" s="2"/>
      <c r="G58" s="2"/>
      <c r="H58" s="2"/>
      <c r="I58" s="2"/>
      <c r="J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5">
      <c r="A59" s="3"/>
      <c r="B59" s="2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5">
      <c r="A60" s="3"/>
      <c r="B60" s="2"/>
      <c r="C60" s="2"/>
      <c r="D60" s="2"/>
      <c r="E60" s="2"/>
      <c r="F60" s="2"/>
      <c r="G60" s="2"/>
      <c r="H60" s="2"/>
      <c r="I60" s="2"/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5">
      <c r="A63" s="3"/>
      <c r="B63" s="2"/>
      <c r="C63" s="2"/>
      <c r="D63" s="2"/>
      <c r="E63" s="2"/>
      <c r="F63" s="2"/>
      <c r="G63" s="2"/>
      <c r="H63" s="2"/>
      <c r="I63" s="2"/>
      <c r="J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5">
      <c r="A64" s="3"/>
      <c r="B64" s="2"/>
      <c r="C64" s="2"/>
      <c r="D64" s="2"/>
      <c r="E64" s="2"/>
      <c r="F64" s="2"/>
      <c r="G64" s="2"/>
      <c r="H64" s="2"/>
      <c r="I64" s="2"/>
      <c r="J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5">
      <c r="A65" s="3"/>
      <c r="B65" s="2"/>
      <c r="C65" s="2"/>
      <c r="D65" s="2"/>
      <c r="E65" s="2"/>
      <c r="F65" s="2"/>
      <c r="G65" s="2"/>
      <c r="H65" s="2"/>
      <c r="I65" s="2"/>
      <c r="J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5">
      <c r="A66" s="3"/>
      <c r="B66" s="2"/>
      <c r="C66" s="2"/>
      <c r="D66" s="2"/>
      <c r="E66" s="2"/>
      <c r="F66" s="2"/>
      <c r="G66" s="2"/>
      <c r="H66" s="2"/>
      <c r="I66" s="2"/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5">
      <c r="A67" s="3"/>
      <c r="B67" s="2"/>
      <c r="C67" s="2"/>
      <c r="D67" s="2"/>
      <c r="E67" s="2"/>
      <c r="F67" s="2"/>
      <c r="G67" s="2"/>
      <c r="H67" s="2"/>
      <c r="I67" s="2"/>
      <c r="J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5">
      <c r="A68" s="3"/>
      <c r="B68" s="2"/>
      <c r="C68" s="2"/>
      <c r="D68" s="2"/>
      <c r="E68" s="2"/>
      <c r="F68" s="2"/>
      <c r="G68" s="2"/>
      <c r="H68" s="2"/>
      <c r="I68" s="2"/>
      <c r="J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5">
      <c r="A69" s="3"/>
      <c r="B69" s="2"/>
      <c r="C69" s="2"/>
      <c r="D69" s="2"/>
      <c r="E69" s="2"/>
      <c r="F69" s="2"/>
      <c r="G69" s="2"/>
      <c r="H69" s="2"/>
      <c r="I69" s="2"/>
      <c r="J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5">
      <c r="A70" s="3"/>
      <c r="B70" s="2"/>
      <c r="C70" s="2"/>
      <c r="D70" s="2"/>
      <c r="E70" s="2"/>
      <c r="F70" s="2"/>
      <c r="G70" s="2"/>
      <c r="H70" s="2"/>
      <c r="I70" s="2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5">
      <c r="A71" s="3"/>
      <c r="B71" s="2"/>
      <c r="C71" s="2"/>
      <c r="D71" s="2"/>
      <c r="E71" s="2"/>
      <c r="F71" s="2"/>
      <c r="G71" s="2"/>
      <c r="H71" s="2"/>
      <c r="I71" s="2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5">
      <c r="A72" s="3"/>
      <c r="B72" s="2"/>
      <c r="C72" s="2"/>
      <c r="D72" s="2"/>
      <c r="E72" s="2"/>
      <c r="F72" s="2"/>
      <c r="G72" s="2"/>
      <c r="H72" s="2"/>
      <c r="I72" s="2"/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5">
      <c r="A73" s="3"/>
      <c r="B73" s="2"/>
      <c r="C73" s="2"/>
      <c r="D73" s="2"/>
      <c r="E73" s="2"/>
      <c r="F73" s="2"/>
      <c r="G73" s="2"/>
      <c r="H73" s="2"/>
      <c r="I73" s="2"/>
      <c r="J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5">
      <c r="A74" s="3"/>
      <c r="B74" s="2"/>
      <c r="C74" s="2"/>
      <c r="D74" s="2"/>
      <c r="E74" s="2"/>
      <c r="F74" s="2"/>
      <c r="G74" s="2"/>
      <c r="H74" s="2"/>
      <c r="I74" s="2"/>
      <c r="J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5">
      <c r="A75" s="3"/>
      <c r="B75" s="2"/>
      <c r="C75" s="2"/>
      <c r="D75" s="2"/>
      <c r="E75" s="2"/>
      <c r="F75" s="2"/>
      <c r="G75" s="2"/>
      <c r="H75" s="2"/>
      <c r="I75" s="2"/>
      <c r="J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5">
      <c r="A76" s="3"/>
      <c r="B76" s="2"/>
      <c r="C76" s="2"/>
      <c r="D76" s="2"/>
      <c r="E76" s="2"/>
      <c r="F76" s="2"/>
      <c r="G76" s="2"/>
      <c r="H76" s="2"/>
      <c r="I76" s="2"/>
      <c r="J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5">
      <c r="A77" s="3"/>
      <c r="B77" s="2"/>
      <c r="C77" s="2"/>
      <c r="D77" s="2"/>
      <c r="E77" s="2"/>
      <c r="F77" s="2"/>
      <c r="G77" s="2"/>
      <c r="H77" s="2"/>
      <c r="I77" s="2"/>
      <c r="J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5">
      <c r="A78" s="3"/>
      <c r="B78" s="2"/>
      <c r="C78" s="2"/>
      <c r="D78" s="2"/>
      <c r="E78" s="2"/>
      <c r="F78" s="2"/>
      <c r="G78" s="2"/>
      <c r="H78" s="2"/>
      <c r="I78" s="2"/>
      <c r="J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5">
      <c r="A79" s="3"/>
      <c r="B79" s="2"/>
      <c r="C79" s="2"/>
      <c r="D79" s="2"/>
      <c r="E79" s="2"/>
      <c r="F79" s="2"/>
      <c r="G79" s="2"/>
      <c r="H79" s="2"/>
      <c r="I79" s="2"/>
      <c r="J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5">
      <c r="A80" s="3"/>
      <c r="B80" s="2"/>
      <c r="C80" s="2"/>
      <c r="D80" s="2"/>
      <c r="E80" s="2"/>
      <c r="F80" s="2"/>
      <c r="G80" s="2"/>
      <c r="H80" s="2"/>
      <c r="I80" s="2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5">
      <c r="A81" s="3"/>
      <c r="B81" s="2"/>
      <c r="C81" s="2"/>
      <c r="D81" s="2"/>
      <c r="E81" s="2"/>
      <c r="F81" s="2"/>
      <c r="G81" s="2"/>
      <c r="H81" s="2"/>
      <c r="I81" s="2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5">
      <c r="A82" s="3"/>
      <c r="B82" s="2"/>
      <c r="C82" s="2"/>
      <c r="D82" s="2"/>
      <c r="E82" s="2"/>
      <c r="F82" s="2"/>
      <c r="G82" s="2"/>
      <c r="H82" s="2"/>
      <c r="I82" s="2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5">
      <c r="A83" s="3"/>
      <c r="B83" s="2"/>
      <c r="C83" s="2"/>
      <c r="D83" s="2"/>
      <c r="E83" s="2"/>
      <c r="F83" s="2"/>
      <c r="G83" s="2"/>
      <c r="H83" s="2"/>
      <c r="I83" s="2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5">
      <c r="A84" s="3"/>
      <c r="B84" s="2"/>
      <c r="C84" s="2"/>
      <c r="D84" s="2"/>
      <c r="E84" s="2"/>
      <c r="F84" s="2"/>
      <c r="G84" s="2"/>
      <c r="H84" s="2"/>
      <c r="I84" s="2"/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5">
      <c r="A85" s="3"/>
      <c r="B85" s="2"/>
      <c r="C85" s="2"/>
      <c r="D85" s="2"/>
      <c r="E85" s="2"/>
      <c r="F85" s="2"/>
      <c r="G85" s="2"/>
      <c r="H85" s="2"/>
      <c r="I85" s="2"/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5">
      <c r="A86" s="3"/>
      <c r="B86" s="2"/>
      <c r="C86" s="2"/>
      <c r="D86" s="2"/>
      <c r="E86" s="2"/>
      <c r="F86" s="2"/>
      <c r="G86" s="2"/>
      <c r="H86" s="2"/>
      <c r="I86" s="2"/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5">
      <c r="A87" s="3"/>
      <c r="B87" s="2"/>
      <c r="C87" s="2"/>
      <c r="D87" s="2"/>
      <c r="E87" s="2"/>
      <c r="F87" s="2"/>
      <c r="G87" s="2"/>
      <c r="H87" s="2"/>
      <c r="I87" s="2"/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5">
      <c r="A88" s="3"/>
      <c r="B88" s="2"/>
      <c r="C88" s="2"/>
      <c r="D88" s="2"/>
      <c r="E88" s="2"/>
      <c r="F88" s="2"/>
      <c r="G88" s="2"/>
      <c r="H88" s="2"/>
      <c r="I88" s="2"/>
      <c r="J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5">
      <c r="A89" s="3"/>
      <c r="B89" s="2"/>
      <c r="C89" s="2"/>
      <c r="D89" s="2"/>
      <c r="E89" s="2"/>
      <c r="F89" s="2"/>
      <c r="G89" s="2"/>
      <c r="H89" s="2"/>
      <c r="I89" s="2"/>
      <c r="J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5">
      <c r="A90" s="3"/>
      <c r="B90" s="2"/>
      <c r="C90" s="2"/>
      <c r="D90" s="2"/>
      <c r="E90" s="2"/>
      <c r="F90" s="2"/>
      <c r="G90" s="2"/>
      <c r="H90" s="2"/>
      <c r="I90" s="2"/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5">
      <c r="A91" s="3"/>
      <c r="B91" s="2"/>
      <c r="C91" s="2"/>
      <c r="D91" s="2"/>
      <c r="E91" s="2"/>
      <c r="F91" s="2"/>
      <c r="G91" s="2"/>
      <c r="H91" s="2"/>
      <c r="I91" s="2"/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5">
      <c r="A92" s="3"/>
      <c r="B92" s="2"/>
      <c r="C92" s="2"/>
      <c r="D92" s="2"/>
      <c r="E92" s="2"/>
      <c r="F92" s="2"/>
      <c r="G92" s="2"/>
      <c r="H92" s="2"/>
      <c r="I92" s="2"/>
      <c r="J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5">
      <c r="A93" s="3"/>
      <c r="B93" s="2"/>
      <c r="C93" s="2"/>
      <c r="D93" s="2"/>
      <c r="E93" s="2"/>
      <c r="F93" s="2"/>
      <c r="G93" s="2"/>
      <c r="H93" s="2"/>
      <c r="I93" s="2"/>
      <c r="J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5">
      <c r="A94" s="3"/>
      <c r="B94" s="2"/>
      <c r="C94" s="2"/>
      <c r="D94" s="2"/>
      <c r="E94" s="2"/>
      <c r="F94" s="2"/>
      <c r="G94" s="2"/>
      <c r="H94" s="2"/>
      <c r="I94" s="2"/>
      <c r="J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5">
      <c r="A95" s="3"/>
      <c r="B95" s="2"/>
      <c r="C95" s="2"/>
      <c r="D95" s="2"/>
      <c r="E95" s="2"/>
      <c r="F95" s="2"/>
      <c r="G95" s="2"/>
      <c r="H95" s="2"/>
      <c r="I95" s="2"/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5">
      <c r="A96" s="3"/>
      <c r="B96" s="2"/>
      <c r="C96" s="2"/>
      <c r="D96" s="2"/>
      <c r="E96" s="2"/>
      <c r="F96" s="2"/>
      <c r="G96" s="2"/>
      <c r="H96" s="2"/>
      <c r="I96" s="2"/>
      <c r="J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5">
      <c r="A97" s="3"/>
      <c r="B97" s="2"/>
      <c r="C97" s="2"/>
      <c r="D97" s="2"/>
      <c r="E97" s="2"/>
      <c r="F97" s="2"/>
      <c r="G97" s="2"/>
      <c r="H97" s="2"/>
      <c r="I97" s="2"/>
      <c r="J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5">
      <c r="A98" s="3"/>
      <c r="B98" s="2"/>
      <c r="C98" s="2"/>
      <c r="D98" s="2"/>
      <c r="E98" s="2"/>
      <c r="F98" s="2"/>
      <c r="G98" s="2"/>
      <c r="H98" s="2"/>
      <c r="I98" s="2"/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5">
      <c r="A99" s="3"/>
      <c r="B99" s="2"/>
      <c r="C99" s="2"/>
      <c r="D99" s="2"/>
      <c r="E99" s="2"/>
      <c r="F99" s="2"/>
      <c r="G99" s="2"/>
      <c r="H99" s="2"/>
      <c r="I99" s="2"/>
      <c r="J99" s="2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5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5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5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5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5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5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5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5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5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5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5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5">
      <c r="A161" s="3"/>
      <c r="B161" s="2"/>
      <c r="C161" s="2"/>
      <c r="D161" s="2">
        <v>30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5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5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5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5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5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5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5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5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5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5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5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5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5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5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5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5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5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5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5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5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5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5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5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5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5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5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5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5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5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5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5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5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5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5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5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5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5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5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5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5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5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5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5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5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5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5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5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5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5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5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5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5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5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5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5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5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5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5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5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5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5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5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5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5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5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5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5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5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5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5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5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5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5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5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5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5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5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5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5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5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5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5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5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5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5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5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5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5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5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5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5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5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5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5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5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5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5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5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5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5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5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5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5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5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5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5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5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5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5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5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5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5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5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5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5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5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5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5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5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5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5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5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5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5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5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5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5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5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5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5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5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5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5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5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5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5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5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5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5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5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5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5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5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5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5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5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5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5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5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5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5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5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5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5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5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5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5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5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5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5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5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5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5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5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5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5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5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5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5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5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5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5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5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5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5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5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5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5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5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5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5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5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5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5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5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5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5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5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5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5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5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5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5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5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5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5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5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5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5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5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5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5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5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5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5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5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5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5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5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5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5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5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5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5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5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5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5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5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5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5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5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5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5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5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5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5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5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5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5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5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5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5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5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5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5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5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5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5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5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5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5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5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5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5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5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5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5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5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5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5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5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5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5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5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5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5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5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5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5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5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5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5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5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5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5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5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5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5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5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5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5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5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5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5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5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5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5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5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5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5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5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5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5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5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5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5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5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5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5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5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5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5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5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5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5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5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5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5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5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5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5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5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5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5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5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5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5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5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5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5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5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5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5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5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5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5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5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5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5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5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5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5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5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5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5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5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5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5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5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5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5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5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5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5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5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5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5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5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5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5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5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5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5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5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5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5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5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5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5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5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5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5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5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5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5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5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5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5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5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5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5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5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5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5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5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5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5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5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5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5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5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5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5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5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5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5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5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5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5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5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5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5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5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5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5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5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5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5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5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5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5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5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5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5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5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5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5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5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5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5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5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5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5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5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5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5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5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5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5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5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5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5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5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5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5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5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5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5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5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5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5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5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5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5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5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5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5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5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5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5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5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5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5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5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5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5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5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5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5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5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5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5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5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5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5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5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5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5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5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5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5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5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5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5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5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5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5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5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5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5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5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5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5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5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5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5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5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5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5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5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5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5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5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5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5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5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5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5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5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5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5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5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5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5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5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5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5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5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5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5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5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5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5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5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5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5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5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5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5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5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5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5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5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5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5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5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5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5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5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5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5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5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5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5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5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5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5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5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5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5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5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5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5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5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5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5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5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5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5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5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5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5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5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5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5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5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5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5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5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5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5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5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5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5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5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5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5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5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5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5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5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5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5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5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5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5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5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5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5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5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5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5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5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5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5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5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5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5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5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5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5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5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5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5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5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5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5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5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5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5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5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5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5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5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5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5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5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5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5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5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5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5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5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5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5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5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5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5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5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5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5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5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5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5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5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5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5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5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5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5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5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5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5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5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5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5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5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5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5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5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5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5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5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5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5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5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5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5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5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5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5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5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5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5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5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5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5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5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5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5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5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5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5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5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5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5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5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5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5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5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5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5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5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5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5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5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5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5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5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5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5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5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5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5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5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5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5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5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5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5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5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5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5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5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5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5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5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5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5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5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5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5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5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5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5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5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5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5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5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5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5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5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5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5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5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5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5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5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5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5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5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5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5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5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5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5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5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5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5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5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5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5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5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5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5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5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5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5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5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5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5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5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5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5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5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5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5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5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5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5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5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5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5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5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5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5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5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5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5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5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5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5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5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5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5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5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5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5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5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5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5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5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5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5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5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5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5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5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5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5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5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5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5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5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5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5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5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5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5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5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5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5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5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35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35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sheetProtection algorithmName="SHA-512" hashValue="x/rJnVMNA8NctYzhwqoGfAFXpKXdQQe2nxZIbjkbqA1iT3o8usa+mXujSdjP6+h0CGRvcjbUF1XT/IN3kKaSzQ==" saltValue="TD6FR2CYW1Y9TOE7PIa34w==" spinCount="100000" sheet="1" objects="1" scenarios="1"/>
  <mergeCells count="1">
    <mergeCell ref="A24:A25"/>
  </mergeCells>
  <pageMargins left="0.25" right="0.25" top="0.75" bottom="0.75" header="0" footer="0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DSPD Rate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Bruce Quaglia</cp:lastModifiedBy>
  <dcterms:created xsi:type="dcterms:W3CDTF">2015-03-25T20:12:56Z</dcterms:created>
  <dcterms:modified xsi:type="dcterms:W3CDTF">2023-04-18T18:57:36Z</dcterms:modified>
</cp:coreProperties>
</file>