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imlewis\Desktop\"/>
    </mc:Choice>
  </mc:AlternateContent>
  <xr:revisionPtr revIDLastSave="0" documentId="8_{48A09ED7-DDE9-4584-AF3B-725CB6B4FA7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sidential Habilitation RHS" sheetId="1" r:id="rId1"/>
    <sheet name="Supported Living SLH" sheetId="2" r:id="rId2"/>
    <sheet name="FMR HUD Chart" sheetId="3" r:id="rId3"/>
  </sheets>
  <definedNames>
    <definedName name="Print_Area_MI" localSheetId="1">'Supported Living SLH'!$A$1:$J$49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3" l="1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37" i="3"/>
  <c r="J37" i="3"/>
  <c r="H37" i="3"/>
  <c r="F37" i="3"/>
  <c r="D37" i="3"/>
  <c r="L36" i="3"/>
  <c r="J36" i="3"/>
  <c r="H36" i="3"/>
  <c r="F36" i="3"/>
  <c r="D36" i="3"/>
  <c r="L35" i="3"/>
  <c r="J35" i="3"/>
  <c r="H35" i="3"/>
  <c r="F35" i="3"/>
  <c r="D35" i="3"/>
  <c r="L34" i="3"/>
  <c r="J34" i="3"/>
  <c r="H34" i="3"/>
  <c r="F34" i="3"/>
  <c r="D34" i="3"/>
  <c r="L33" i="3"/>
  <c r="J33" i="3"/>
  <c r="H33" i="3"/>
  <c r="F33" i="3"/>
  <c r="D33" i="3"/>
  <c r="L32" i="3"/>
  <c r="J32" i="3"/>
  <c r="H32" i="3"/>
  <c r="F32" i="3"/>
  <c r="D32" i="3"/>
  <c r="L31" i="3"/>
  <c r="J31" i="3"/>
  <c r="H31" i="3"/>
  <c r="F31" i="3"/>
  <c r="D31" i="3"/>
  <c r="L25" i="3"/>
  <c r="J25" i="3"/>
  <c r="H25" i="3"/>
  <c r="F25" i="3"/>
  <c r="D25" i="3"/>
  <c r="L23" i="3"/>
  <c r="J23" i="3"/>
  <c r="H23" i="3"/>
  <c r="F23" i="3"/>
  <c r="D23" i="3"/>
  <c r="L21" i="3"/>
  <c r="J21" i="3"/>
  <c r="H21" i="3"/>
  <c r="F21" i="3"/>
  <c r="D21" i="3"/>
  <c r="L19" i="3"/>
  <c r="J19" i="3"/>
  <c r="H19" i="3"/>
  <c r="F19" i="3"/>
  <c r="D19" i="3"/>
  <c r="L17" i="3"/>
  <c r="J17" i="3"/>
  <c r="H17" i="3"/>
  <c r="F17" i="3"/>
  <c r="D17" i="3"/>
  <c r="L15" i="3"/>
  <c r="J15" i="3"/>
  <c r="H15" i="3"/>
  <c r="F15" i="3"/>
  <c r="D15" i="3"/>
  <c r="L13" i="3"/>
  <c r="J13" i="3"/>
  <c r="H13" i="3"/>
  <c r="F13" i="3"/>
  <c r="D13" i="3"/>
  <c r="D35" i="2"/>
  <c r="I31" i="2"/>
  <c r="D29" i="2"/>
  <c r="D36" i="2" s="1"/>
  <c r="C35" i="1"/>
  <c r="I31" i="1"/>
  <c r="C29" i="1"/>
  <c r="C36" i="1" s="1"/>
  <c r="D38" i="2" l="1"/>
  <c r="D39" i="2" s="1"/>
  <c r="I34" i="2" s="1"/>
  <c r="I38" i="2" s="1"/>
  <c r="C38" i="1"/>
  <c r="C39" i="1" s="1"/>
  <c r="I34" i="1" s="1"/>
  <c r="I40" i="1" s="1"/>
  <c r="I40" i="2" l="1"/>
  <c r="I38" i="1"/>
</calcChain>
</file>

<file path=xl/sharedStrings.xml><?xml version="1.0" encoding="utf-8"?>
<sst xmlns="http://schemas.openxmlformats.org/spreadsheetml/2006/main" count="202" uniqueCount="114">
  <si>
    <t>DIVISION OF SERVICES FOR PEOPLE WITH DISABILITIES</t>
  </si>
  <si>
    <t>COMMUNITY - BASED HOUSING ALLOWANCE PROGRAM</t>
  </si>
  <si>
    <t>APPLICATION</t>
  </si>
  <si>
    <t>Use for Individuals in Residential Habilitation (RHS):</t>
  </si>
  <si>
    <t>Contact Person:</t>
  </si>
  <si>
    <t>Date:</t>
  </si>
  <si>
    <t>Applicant:</t>
  </si>
  <si>
    <t>Applicant's ID #</t>
  </si>
  <si>
    <t>Residence:</t>
  </si>
  <si>
    <t>City:</t>
  </si>
  <si>
    <t>ZIP:</t>
  </si>
  <si>
    <t>Provider ID Number:</t>
  </si>
  <si>
    <t>Date of Occupancy:</t>
  </si>
  <si>
    <t>#  of Bedrooms:</t>
  </si>
  <si>
    <t>Total # of Occupants:</t>
  </si>
  <si>
    <t xml:space="preserve">Does the provider have office space at this residence? </t>
  </si>
  <si>
    <t>Lease Required:</t>
  </si>
  <si>
    <t>Leasee:</t>
  </si>
  <si>
    <t>Security Deposit Amt.</t>
  </si>
  <si>
    <t>Total Monthly Rent:</t>
  </si>
  <si>
    <t xml:space="preserve">Applicant's Portion </t>
  </si>
  <si>
    <t>Allowance Amount - Calculated the initial allowance based on current income</t>
  </si>
  <si>
    <t>Earned Income:</t>
  </si>
  <si>
    <t>Monthly Expenses:</t>
  </si>
  <si>
    <t>1. Monthly Wages (gross)</t>
  </si>
  <si>
    <t>(Based Upon the Individual's Share of Costs)</t>
  </si>
  <si>
    <t>(Average Over Past 6 months)</t>
  </si>
  <si>
    <t>10. + Monthly Rent / Lease Cost</t>
  </si>
  <si>
    <t>2. X 80% = Total  Earned Inc.</t>
  </si>
  <si>
    <t>11. + Utilities *</t>
  </si>
  <si>
    <t>12. + Other Costs (specify in comments)</t>
  </si>
  <si>
    <t>Unearned Income:</t>
  </si>
  <si>
    <t>13. = Housing Costs</t>
  </si>
  <si>
    <t>3. SSDI / SSA</t>
  </si>
  <si>
    <t>14. *HUD Fair Market Chart</t>
  </si>
  <si>
    <t>4. + SSI</t>
  </si>
  <si>
    <t xml:space="preserve">     (See FMR HUD Chart Tab)</t>
  </si>
  <si>
    <t>5. + VA / Other</t>
  </si>
  <si>
    <t>15. Recipent Share Housing Costs</t>
  </si>
  <si>
    <t xml:space="preserve"> 6. Total Unearned Income</t>
  </si>
  <si>
    <t xml:space="preserve">      ( Line 9)</t>
  </si>
  <si>
    <t>7. + Earned Income (Line #2)</t>
  </si>
  <si>
    <t>16. = Monthly Allowance Amount:</t>
  </si>
  <si>
    <t xml:space="preserve"> Line #13 is Less than HUD Fair Market Costs</t>
  </si>
  <si>
    <t>8. Total Applied Income</t>
  </si>
  <si>
    <t>9. X 53% Recipient Share</t>
  </si>
  <si>
    <t>Line #13 is greater than HUD Fair Market Costs:</t>
  </si>
  <si>
    <t>Individuals who reside in Community Residential Living will pay the provider for rent, the amount on line #9, or the amount</t>
  </si>
  <si>
    <t>on line #13, whichever is smaller,  if the Divison makes no payment. The individual shall not pay more rent than the recipient's</t>
  </si>
  <si>
    <t>additional supplement to assist the individual in meeting the "Recipient's Share" up to $567 if line #13 is greater than $567.</t>
  </si>
  <si>
    <t>Additional information for Lines 10-12:</t>
  </si>
  <si>
    <t>Line 10 = Monthly Rent / Lease costs divided by number of individuals in the home</t>
  </si>
  <si>
    <t>Line 11 = Monthly Utilities divided by number of individuals in the home</t>
  </si>
  <si>
    <t>Line 12 = Other Monthly Costs divided by number of individuals in the home</t>
  </si>
  <si>
    <t>Support Coordinator:</t>
  </si>
  <si>
    <t>Comments:</t>
  </si>
  <si>
    <t>Reason for Requests:</t>
  </si>
  <si>
    <t>Approved______________ Denied______________       Total HAP Payment______________________</t>
  </si>
  <si>
    <t>Finance Administrator Signature_____________________________________________Date_____________</t>
  </si>
  <si>
    <t>Use for Individuals in Supported Living (SLH);</t>
  </si>
  <si>
    <r>
      <rPr>
        <sz val="10"/>
        <color theme="1"/>
        <rFont val="Helvetica Neue"/>
      </rPr>
      <t xml:space="preserve">2. X 80% = </t>
    </r>
    <r>
      <rPr>
        <b/>
        <sz val="10"/>
        <color theme="1"/>
        <rFont val="Helv"/>
      </rPr>
      <t>Total Earned Income</t>
    </r>
  </si>
  <si>
    <r>
      <rPr>
        <sz val="10"/>
        <color theme="1"/>
        <rFont val="Helvetica Neue"/>
      </rPr>
      <t xml:space="preserve">13. = </t>
    </r>
    <r>
      <rPr>
        <b/>
        <sz val="10"/>
        <color theme="1"/>
        <rFont val="Helv"/>
      </rPr>
      <t>Housing Costs</t>
    </r>
  </si>
  <si>
    <t>3. SSDI/SSA</t>
  </si>
  <si>
    <r>
      <rPr>
        <sz val="10"/>
        <color theme="1"/>
        <rFont val="Helvetica Neue"/>
      </rPr>
      <t xml:space="preserve">14. * * </t>
    </r>
    <r>
      <rPr>
        <b/>
        <sz val="10"/>
        <color theme="1"/>
        <rFont val="Arial"/>
        <family val="2"/>
      </rPr>
      <t>HUD Fair Market Chart</t>
    </r>
  </si>
  <si>
    <t>9. X 43% Recipient Share</t>
  </si>
  <si>
    <t>Metropolitan Areas:</t>
  </si>
  <si>
    <t>COUNTIES:</t>
  </si>
  <si>
    <t>0 BR</t>
  </si>
  <si>
    <t>125%</t>
  </si>
  <si>
    <t>1 BR</t>
  </si>
  <si>
    <t>2 BR</t>
  </si>
  <si>
    <t>3 BR</t>
  </si>
  <si>
    <t>4 BR</t>
  </si>
  <si>
    <t>HUD</t>
  </si>
  <si>
    <t>Logan</t>
  </si>
  <si>
    <t>Cache County</t>
  </si>
  <si>
    <t>Ogden - Clearfield</t>
  </si>
  <si>
    <t>Davis,Morgan,Weber</t>
  </si>
  <si>
    <t>Provo- Orem</t>
  </si>
  <si>
    <t>Juab, Utah</t>
  </si>
  <si>
    <t>Salt Lake City</t>
  </si>
  <si>
    <t>Salt Lake County</t>
  </si>
  <si>
    <t>St. George</t>
  </si>
  <si>
    <t>Washington County</t>
  </si>
  <si>
    <t>Summit County</t>
  </si>
  <si>
    <t>Tooele County</t>
  </si>
  <si>
    <t>Non-metropolitan Counties:</t>
  </si>
  <si>
    <t>Beaver</t>
  </si>
  <si>
    <t>Box Elder</t>
  </si>
  <si>
    <t>Carbon</t>
  </si>
  <si>
    <t>Daggett</t>
  </si>
  <si>
    <t>Duchesne</t>
  </si>
  <si>
    <t>Emery</t>
  </si>
  <si>
    <t>Garfield</t>
  </si>
  <si>
    <t>Grand</t>
  </si>
  <si>
    <t>Iron</t>
  </si>
  <si>
    <t>Kane</t>
  </si>
  <si>
    <t>Millard</t>
  </si>
  <si>
    <t>Piute</t>
  </si>
  <si>
    <t>Rich</t>
  </si>
  <si>
    <t>San Juan</t>
  </si>
  <si>
    <t>Sanpete</t>
  </si>
  <si>
    <t>Sevier</t>
  </si>
  <si>
    <t>Uintah</t>
  </si>
  <si>
    <t>Wasatch</t>
  </si>
  <si>
    <t>Wayne</t>
  </si>
  <si>
    <t xml:space="preserve">The fair market rent for houses larger than 4 bedrooms is calculated by adding 15% to the 4-bedroom for each additional </t>
  </si>
  <si>
    <t>bedroom. (Example = 5-bedroom is 1.15 * the 4-bedroom rate, 6-bedroom = 1.30 * 4-bedroom, 7 = 1.45 *4 bedroom,</t>
  </si>
  <si>
    <t>8 bedroom = 1.60 * 4 bedroom rate)</t>
  </si>
  <si>
    <t>Effective January 01, 2025</t>
  </si>
  <si>
    <t xml:space="preserve"> share on line #9, without Division approval. If the individual's "Total Applied Income" is less than $967, the Division will provide </t>
  </si>
  <si>
    <t>of Housing and Urban Development (HUD).  These rates are effective January 01, 2025 through December 31, 2025</t>
  </si>
  <si>
    <t>125% of 2025 HUD FAIR MARKET RENTS</t>
  </si>
  <si>
    <t>The following reflects 125% of the 2025 fair market rents established by the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</si>
</sst>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  <numFmt numFmtId="165" formatCode="000000000"/>
    <numFmt numFmtId="166" formatCode="&quot;$&quot;#,##0.00"/>
  </numFmts>
  <fonts count="17">
    <font>
      <sz val="10"/>
      <color rgb="FF000000"/>
      <name val="Helvetica Neue"/>
      <scheme val="minor"/>
    </font>
    <font>
      <sz val="10"/>
      <color theme="1"/>
      <name val="Helvetica Neue"/>
    </font>
    <font>
      <sz val="10"/>
      <color rgb="FF000000"/>
      <name val="Helvetica Neue"/>
    </font>
    <font>
      <b/>
      <sz val="12"/>
      <color theme="1"/>
      <name val="Helvetica Neue"/>
    </font>
    <font>
      <b/>
      <sz val="10"/>
      <color theme="1"/>
      <name val="Helvetica Neue"/>
    </font>
    <font>
      <sz val="10"/>
      <name val="Helvetica Neue"/>
    </font>
    <font>
      <sz val="10"/>
      <color theme="1"/>
      <name val="Helvetica Neue"/>
      <scheme val="minor"/>
    </font>
    <font>
      <b/>
      <sz val="11"/>
      <color theme="1"/>
      <name val="Helvetica Neue"/>
    </font>
    <font>
      <b/>
      <sz val="8"/>
      <color theme="1"/>
      <name val="Helvetica Neue"/>
    </font>
    <font>
      <sz val="8"/>
      <color theme="1"/>
      <name val="Helvetica Neue"/>
    </font>
    <font>
      <sz val="8"/>
      <color rgb="FFFF0000"/>
      <name val="Helvetica Neue"/>
    </font>
    <font>
      <sz val="8"/>
      <color rgb="FFFFFFFF"/>
      <name val="Helvetica Neue"/>
    </font>
    <font>
      <b/>
      <sz val="10"/>
      <color theme="1"/>
      <name val="Helv"/>
    </font>
    <font>
      <b/>
      <sz val="10"/>
      <color theme="1"/>
      <name val="Arial"/>
      <family val="2"/>
    </font>
    <font>
      <sz val="10"/>
      <color rgb="FF000000"/>
      <name val="Helvetica Neue"/>
      <scheme val="minor"/>
    </font>
    <font>
      <sz val="8"/>
      <color theme="1"/>
      <name val="Helvetica Neue"/>
      <scheme val="minor"/>
    </font>
    <font>
      <sz val="8"/>
      <color rgb="FF000000"/>
      <name val="Helvetica Neue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E3E3E3"/>
        <bgColor rgb="FFE3E3E3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164" fontId="0" fillId="0" borderId="0"/>
    <xf numFmtId="44" fontId="14" fillId="0" borderId="0" applyFont="0" applyFill="0" applyBorder="0" applyAlignment="0" applyProtection="0"/>
  </cellStyleXfs>
  <cellXfs count="82">
    <xf numFmtId="164" fontId="0" fillId="0" borderId="0" xfId="0"/>
    <xf numFmtId="164" fontId="1" fillId="2" borderId="1" xfId="0" applyFont="1" applyFill="1" applyBorder="1"/>
    <xf numFmtId="164" fontId="2" fillId="0" borderId="0" xfId="0" applyFont="1"/>
    <xf numFmtId="164" fontId="1" fillId="0" borderId="0" xfId="0" applyFont="1" applyAlignment="1">
      <alignment horizontal="left"/>
    </xf>
    <xf numFmtId="164" fontId="1" fillId="0" borderId="0" xfId="0" applyFont="1"/>
    <xf numFmtId="164" fontId="1" fillId="0" borderId="0" xfId="0" applyFont="1" applyAlignment="1">
      <alignment horizontal="right"/>
    </xf>
    <xf numFmtId="7" fontId="1" fillId="0" borderId="0" xfId="0" applyNumberFormat="1" applyFont="1"/>
    <xf numFmtId="164" fontId="4" fillId="0" borderId="0" xfId="0" applyFont="1" applyAlignment="1">
      <alignment horizontal="left"/>
    </xf>
    <xf numFmtId="7" fontId="4" fillId="0" borderId="6" xfId="0" applyNumberFormat="1" applyFont="1" applyBorder="1"/>
    <xf numFmtId="164" fontId="4" fillId="0" borderId="0" xfId="0" applyFont="1"/>
    <xf numFmtId="7" fontId="4" fillId="0" borderId="5" xfId="0" applyNumberFormat="1" applyFont="1" applyBorder="1"/>
    <xf numFmtId="7" fontId="1" fillId="2" borderId="6" xfId="0" applyNumberFormat="1" applyFont="1" applyFill="1" applyBorder="1"/>
    <xf numFmtId="7" fontId="4" fillId="0" borderId="7" xfId="0" applyNumberFormat="1" applyFont="1" applyBorder="1"/>
    <xf numFmtId="0" fontId="7" fillId="0" borderId="0" xfId="0" applyNumberFormat="1" applyFont="1"/>
    <xf numFmtId="0" fontId="1" fillId="0" borderId="0" xfId="0" applyNumberFormat="1" applyFont="1"/>
    <xf numFmtId="164" fontId="1" fillId="2" borderId="0" xfId="0" applyFont="1" applyFill="1"/>
    <xf numFmtId="44" fontId="1" fillId="0" borderId="0" xfId="0" applyNumberFormat="1" applyFont="1"/>
    <xf numFmtId="0" fontId="1" fillId="0" borderId="0" xfId="0" applyNumberFormat="1" applyFont="1" applyAlignment="1">
      <alignment horizontal="left"/>
    </xf>
    <xf numFmtId="164" fontId="8" fillId="0" borderId="0" xfId="0" applyFont="1" applyAlignment="1">
      <alignment horizontal="left"/>
    </xf>
    <xf numFmtId="164" fontId="9" fillId="0" borderId="0" xfId="0" applyFont="1"/>
    <xf numFmtId="164" fontId="9" fillId="0" borderId="8" xfId="0" applyFont="1" applyBorder="1" applyAlignment="1">
      <alignment horizontal="center"/>
    </xf>
    <xf numFmtId="164" fontId="8" fillId="4" borderId="9" xfId="0" applyFont="1" applyFill="1" applyBorder="1" applyAlignment="1">
      <alignment horizontal="center"/>
    </xf>
    <xf numFmtId="164" fontId="9" fillId="0" borderId="10" xfId="0" applyFont="1" applyBorder="1" applyAlignment="1">
      <alignment horizontal="center"/>
    </xf>
    <xf numFmtId="164" fontId="8" fillId="4" borderId="11" xfId="0" applyFont="1" applyFill="1" applyBorder="1" applyAlignment="1">
      <alignment horizontal="center"/>
    </xf>
    <xf numFmtId="164" fontId="8" fillId="0" borderId="0" xfId="0" applyFont="1"/>
    <xf numFmtId="164" fontId="9" fillId="0" borderId="12" xfId="0" applyFont="1" applyBorder="1" applyAlignment="1">
      <alignment horizontal="center"/>
    </xf>
    <xf numFmtId="164" fontId="9" fillId="4" borderId="13" xfId="0" applyFont="1" applyFill="1" applyBorder="1" applyAlignment="1">
      <alignment horizontal="center"/>
    </xf>
    <xf numFmtId="164" fontId="9" fillId="0" borderId="14" xfId="0" applyFont="1" applyBorder="1" applyAlignment="1">
      <alignment horizontal="center"/>
    </xf>
    <xf numFmtId="164" fontId="9" fillId="4" borderId="15" xfId="0" applyFont="1" applyFill="1" applyBorder="1" applyAlignment="1">
      <alignment horizontal="center"/>
    </xf>
    <xf numFmtId="164" fontId="9" fillId="0" borderId="0" xfId="0" applyFont="1" applyAlignment="1">
      <alignment horizontal="left"/>
    </xf>
    <xf numFmtId="7" fontId="10" fillId="0" borderId="5" xfId="0" applyNumberFormat="1" applyFont="1" applyBorder="1"/>
    <xf numFmtId="164" fontId="10" fillId="0" borderId="0" xfId="0" applyFont="1"/>
    <xf numFmtId="7" fontId="9" fillId="0" borderId="0" xfId="0" applyNumberFormat="1" applyFont="1"/>
    <xf numFmtId="7" fontId="10" fillId="0" borderId="0" xfId="0" applyNumberFormat="1" applyFont="1"/>
    <xf numFmtId="164" fontId="9" fillId="4" borderId="9" xfId="0" applyFont="1" applyFill="1" applyBorder="1" applyAlignment="1">
      <alignment horizontal="center"/>
    </xf>
    <xf numFmtId="164" fontId="9" fillId="4" borderId="11" xfId="0" applyFont="1" applyFill="1" applyBorder="1" applyAlignment="1">
      <alignment horizontal="center"/>
    </xf>
    <xf numFmtId="164" fontId="9" fillId="0" borderId="12" xfId="0" applyFont="1" applyBorder="1"/>
    <xf numFmtId="164" fontId="9" fillId="0" borderId="14" xfId="0" applyFont="1" applyBorder="1"/>
    <xf numFmtId="165" fontId="1" fillId="3" borderId="5" xfId="0" applyNumberFormat="1" applyFont="1" applyFill="1" applyBorder="1" applyProtection="1">
      <protection locked="0"/>
    </xf>
    <xf numFmtId="164" fontId="1" fillId="3" borderId="5" xfId="0" applyFont="1" applyFill="1" applyBorder="1" applyProtection="1">
      <protection locked="0"/>
    </xf>
    <xf numFmtId="164" fontId="1" fillId="3" borderId="16" xfId="0" applyFont="1" applyFill="1" applyBorder="1" applyProtection="1">
      <protection locked="0"/>
    </xf>
    <xf numFmtId="44" fontId="1" fillId="3" borderId="5" xfId="0" applyNumberFormat="1" applyFont="1" applyFill="1" applyBorder="1" applyProtection="1">
      <protection locked="0"/>
    </xf>
    <xf numFmtId="166" fontId="1" fillId="3" borderId="5" xfId="0" applyNumberFormat="1" applyFont="1" applyFill="1" applyBorder="1" applyProtection="1">
      <protection locked="0"/>
    </xf>
    <xf numFmtId="7" fontId="1" fillId="3" borderId="6" xfId="0" applyNumberFormat="1" applyFont="1" applyFill="1" applyBorder="1" applyProtection="1">
      <protection locked="0"/>
    </xf>
    <xf numFmtId="7" fontId="1" fillId="3" borderId="5" xfId="0" applyNumberFormat="1" applyFont="1" applyFill="1" applyBorder="1" applyProtection="1">
      <protection locked="0"/>
    </xf>
    <xf numFmtId="7" fontId="4" fillId="3" borderId="6" xfId="0" applyNumberFormat="1" applyFont="1" applyFill="1" applyBorder="1" applyProtection="1">
      <protection locked="0"/>
    </xf>
    <xf numFmtId="164" fontId="1" fillId="0" borderId="2" xfId="0" applyFont="1" applyBorder="1" applyProtection="1">
      <protection locked="0"/>
    </xf>
    <xf numFmtId="164" fontId="1" fillId="0" borderId="3" xfId="0" applyFont="1" applyBorder="1" applyProtection="1">
      <protection locked="0"/>
    </xf>
    <xf numFmtId="164" fontId="1" fillId="0" borderId="4" xfId="0" applyFont="1" applyBorder="1" applyProtection="1">
      <protection locked="0"/>
    </xf>
    <xf numFmtId="164" fontId="2" fillId="0" borderId="1" xfId="0" applyFont="1" applyBorder="1"/>
    <xf numFmtId="164" fontId="1" fillId="0" borderId="0" xfId="0" applyFont="1" applyProtection="1">
      <protection locked="0"/>
    </xf>
    <xf numFmtId="164" fontId="2" fillId="0" borderId="0" xfId="0" applyFont="1" applyProtection="1">
      <protection locked="0"/>
    </xf>
    <xf numFmtId="7" fontId="10" fillId="0" borderId="4" xfId="0" applyNumberFormat="1" applyFont="1" applyBorder="1"/>
    <xf numFmtId="164" fontId="10" fillId="0" borderId="1" xfId="0" applyFont="1" applyBorder="1"/>
    <xf numFmtId="7" fontId="10" fillId="0" borderId="1" xfId="0" applyNumberFormat="1" applyFont="1" applyBorder="1"/>
    <xf numFmtId="7" fontId="11" fillId="0" borderId="1" xfId="0" applyNumberFormat="1" applyFont="1" applyBorder="1"/>
    <xf numFmtId="166" fontId="15" fillId="0" borderId="1" xfId="1" applyNumberFormat="1" applyFont="1" applyBorder="1"/>
    <xf numFmtId="166" fontId="16" fillId="0" borderId="17" xfId="1" applyNumberFormat="1" applyFont="1" applyBorder="1" applyAlignment="1"/>
    <xf numFmtId="166" fontId="16" fillId="5" borderId="17" xfId="1" applyNumberFormat="1" applyFont="1" applyFill="1" applyBorder="1" applyAlignment="1">
      <alignment horizontal="center" vertical="center" wrapText="1"/>
    </xf>
    <xf numFmtId="166" fontId="16" fillId="5" borderId="17" xfId="1" applyNumberFormat="1" applyFont="1" applyFill="1" applyBorder="1" applyAlignment="1">
      <alignment horizontal="right" vertical="center" wrapText="1"/>
    </xf>
    <xf numFmtId="166" fontId="16" fillId="0" borderId="17" xfId="0" applyNumberFormat="1" applyFont="1" applyBorder="1"/>
    <xf numFmtId="166" fontId="16" fillId="0" borderId="17" xfId="0" applyNumberFormat="1" applyFont="1" applyBorder="1" applyAlignment="1">
      <alignment horizontal="right" vertical="center" wrapText="1"/>
    </xf>
    <xf numFmtId="14" fontId="1" fillId="0" borderId="5" xfId="0" applyNumberFormat="1" applyFont="1" applyBorder="1" applyProtection="1">
      <protection locked="0"/>
    </xf>
    <xf numFmtId="164" fontId="1" fillId="0" borderId="0" xfId="0" applyFont="1" applyProtection="1">
      <protection locked="0"/>
    </xf>
    <xf numFmtId="164" fontId="2" fillId="0" borderId="0" xfId="0" applyFont="1" applyProtection="1">
      <protection locked="0"/>
    </xf>
    <xf numFmtId="15" fontId="1" fillId="3" borderId="2" xfId="0" applyNumberFormat="1" applyFont="1" applyFill="1" applyBorder="1" applyProtection="1">
      <protection locked="0"/>
    </xf>
    <xf numFmtId="0" fontId="5" fillId="0" borderId="3" xfId="0" applyNumberFormat="1" applyFont="1" applyBorder="1" applyProtection="1">
      <protection locked="0"/>
    </xf>
    <xf numFmtId="0" fontId="5" fillId="0" borderId="4" xfId="0" applyNumberFormat="1" applyFont="1" applyBorder="1" applyProtection="1">
      <protection locked="0"/>
    </xf>
    <xf numFmtId="164" fontId="1" fillId="3" borderId="2" xfId="0" applyFont="1" applyFill="1" applyBorder="1" applyProtection="1">
      <protection locked="0"/>
    </xf>
    <xf numFmtId="0" fontId="6" fillId="3" borderId="2" xfId="0" applyNumberFormat="1" applyFont="1" applyFill="1" applyBorder="1" applyProtection="1">
      <protection locked="0"/>
    </xf>
    <xf numFmtId="7" fontId="1" fillId="3" borderId="2" xfId="0" applyNumberFormat="1" applyFont="1" applyFill="1" applyBorder="1" applyProtection="1">
      <protection locked="0"/>
    </xf>
    <xf numFmtId="1" fontId="1" fillId="3" borderId="2" xfId="0" applyNumberFormat="1" applyFont="1" applyFill="1" applyBorder="1" applyProtection="1">
      <protection locked="0"/>
    </xf>
    <xf numFmtId="164" fontId="3" fillId="0" borderId="0" xfId="0" applyFont="1" applyAlignment="1">
      <alignment horizontal="center"/>
    </xf>
    <xf numFmtId="164" fontId="0" fillId="0" borderId="0" xfId="0"/>
    <xf numFmtId="164" fontId="1" fillId="0" borderId="2" xfId="0" applyFont="1" applyBorder="1" applyProtection="1">
      <protection locked="0"/>
    </xf>
    <xf numFmtId="164" fontId="1" fillId="0" borderId="3" xfId="0" applyFont="1" applyBorder="1" applyProtection="1">
      <protection locked="0"/>
    </xf>
    <xf numFmtId="164" fontId="1" fillId="0" borderId="4" xfId="0" applyFont="1" applyBorder="1" applyProtection="1">
      <protection locked="0"/>
    </xf>
    <xf numFmtId="164" fontId="1" fillId="0" borderId="2" xfId="0" applyFont="1" applyBorder="1" applyAlignment="1" applyProtection="1">
      <alignment horizontal="center"/>
      <protection locked="0"/>
    </xf>
    <xf numFmtId="164" fontId="1" fillId="0" borderId="3" xfId="0" applyFont="1" applyBorder="1" applyAlignment="1" applyProtection="1">
      <alignment horizontal="center"/>
      <protection locked="0"/>
    </xf>
    <xf numFmtId="164" fontId="1" fillId="0" borderId="4" xfId="0" applyFont="1" applyBorder="1" applyAlignment="1" applyProtection="1">
      <alignment horizontal="center"/>
      <protection locked="0"/>
    </xf>
    <xf numFmtId="164" fontId="1" fillId="0" borderId="0" xfId="0" applyFont="1" applyAlignment="1">
      <alignment horizontal="center"/>
    </xf>
    <xf numFmtId="164" fontId="8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showGridLines="0" topLeftCell="A16" workbookViewId="0">
      <selection activeCell="G53" sqref="G53"/>
    </sheetView>
  </sheetViews>
  <sheetFormatPr defaultColWidth="14.42578125" defaultRowHeight="15" customHeight="1"/>
  <cols>
    <col min="1" max="1" width="19.5703125" customWidth="1"/>
    <col min="2" max="2" width="11.42578125" customWidth="1"/>
    <col min="3" max="3" width="12.7109375" customWidth="1"/>
    <col min="4" max="4" width="9.5703125" customWidth="1"/>
    <col min="5" max="7" width="9.7109375" customWidth="1"/>
    <col min="8" max="8" width="12.42578125" customWidth="1"/>
    <col min="9" max="9" width="12.140625" customWidth="1"/>
    <col min="10" max="10" width="11.28515625" customWidth="1"/>
  </cols>
  <sheetData>
    <row r="1" spans="1:26" ht="12.75" customHeight="1">
      <c r="A1" s="1" t="s">
        <v>109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2" t="s">
        <v>2</v>
      </c>
      <c r="B5" s="73"/>
      <c r="C5" s="73"/>
      <c r="D5" s="73"/>
      <c r="E5" s="73"/>
      <c r="F5" s="73"/>
      <c r="G5" s="73"/>
      <c r="H5" s="73"/>
      <c r="I5" s="7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7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3" t="s">
        <v>4</v>
      </c>
      <c r="B9" s="68"/>
      <c r="C9" s="66"/>
      <c r="D9" s="66"/>
      <c r="E9" s="66"/>
      <c r="F9" s="67"/>
      <c r="H9" s="5" t="s">
        <v>5</v>
      </c>
      <c r="I9" s="38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3" t="s">
        <v>6</v>
      </c>
      <c r="B11" s="68"/>
      <c r="C11" s="66"/>
      <c r="D11" s="66"/>
      <c r="E11" s="66"/>
      <c r="F11" s="67"/>
      <c r="H11" s="5" t="s">
        <v>7</v>
      </c>
      <c r="I11" s="38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" t="s">
        <v>8</v>
      </c>
      <c r="B13" s="68"/>
      <c r="C13" s="66"/>
      <c r="D13" s="66"/>
      <c r="E13" s="67"/>
      <c r="F13" s="5" t="s">
        <v>9</v>
      </c>
      <c r="G13" s="39"/>
      <c r="H13" s="5" t="s">
        <v>10</v>
      </c>
      <c r="I13" s="39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3" t="s">
        <v>11</v>
      </c>
      <c r="B15" s="71"/>
      <c r="C15" s="66"/>
      <c r="D15" s="66"/>
      <c r="E15" s="67"/>
      <c r="F15" s="4"/>
      <c r="G15" s="4"/>
      <c r="H15" s="4"/>
      <c r="I15" s="4"/>
      <c r="J15" s="4"/>
      <c r="K15" s="2"/>
      <c r="L15" s="4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3" t="s">
        <v>12</v>
      </c>
      <c r="B17" s="65"/>
      <c r="C17" s="66"/>
      <c r="D17" s="67"/>
      <c r="E17" s="4"/>
      <c r="F17" s="5" t="s">
        <v>13</v>
      </c>
      <c r="G17" s="39"/>
      <c r="H17" s="4"/>
      <c r="I17" s="6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3" t="s">
        <v>14</v>
      </c>
      <c r="B19" s="68"/>
      <c r="C19" s="67"/>
      <c r="D19" s="4" t="s">
        <v>15</v>
      </c>
      <c r="F19" s="4"/>
      <c r="G19" s="4"/>
      <c r="H19" s="4"/>
      <c r="I19" s="40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3" t="s">
        <v>16</v>
      </c>
      <c r="B21" s="40"/>
      <c r="C21" s="3" t="s">
        <v>17</v>
      </c>
      <c r="D21" s="69"/>
      <c r="E21" s="66"/>
      <c r="F21" s="67"/>
      <c r="G21" s="3" t="s">
        <v>18</v>
      </c>
      <c r="H21" s="4"/>
      <c r="I21" s="41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" t="s">
        <v>19</v>
      </c>
      <c r="B23" s="68"/>
      <c r="C23" s="66"/>
      <c r="D23" s="67"/>
      <c r="E23" s="3" t="s">
        <v>20</v>
      </c>
      <c r="F23" s="4"/>
      <c r="G23" s="70"/>
      <c r="H23" s="66"/>
      <c r="I23" s="67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7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7" t="s">
        <v>22</v>
      </c>
      <c r="B26" s="4"/>
      <c r="C26" s="4"/>
      <c r="D26" s="4"/>
      <c r="E26" s="7" t="s">
        <v>23</v>
      </c>
      <c r="F26" s="4"/>
      <c r="G26" s="4"/>
      <c r="H26" s="4"/>
      <c r="I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3" t="s">
        <v>24</v>
      </c>
      <c r="B27" s="4"/>
      <c r="C27" s="42">
        <v>0</v>
      </c>
      <c r="E27" s="7" t="s">
        <v>25</v>
      </c>
      <c r="F27" s="4"/>
      <c r="G27" s="4"/>
      <c r="H27" s="4"/>
      <c r="I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3" t="s">
        <v>26</v>
      </c>
      <c r="B28" s="4"/>
      <c r="C28" s="6"/>
      <c r="E28" s="3" t="s">
        <v>27</v>
      </c>
      <c r="F28" s="4"/>
      <c r="G28" s="4"/>
      <c r="H28" s="4"/>
      <c r="I28" s="43"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3" t="s">
        <v>28</v>
      </c>
      <c r="B29" s="4"/>
      <c r="C29" s="8">
        <f>(C27*0.8)</f>
        <v>0</v>
      </c>
      <c r="E29" s="3" t="s">
        <v>29</v>
      </c>
      <c r="F29" s="4"/>
      <c r="G29" s="4"/>
      <c r="H29" s="4"/>
      <c r="I29" s="43"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4"/>
      <c r="B30" s="4"/>
      <c r="C30" s="6"/>
      <c r="E30" s="3" t="s">
        <v>30</v>
      </c>
      <c r="F30" s="4"/>
      <c r="G30" s="4"/>
      <c r="H30" s="4"/>
      <c r="I30" s="43"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7" t="s">
        <v>31</v>
      </c>
      <c r="B31" s="4"/>
      <c r="C31" s="6"/>
      <c r="E31" s="3" t="s">
        <v>32</v>
      </c>
      <c r="F31" s="4"/>
      <c r="G31" s="4"/>
      <c r="H31" s="4"/>
      <c r="I31" s="8">
        <f>I28+I29+I30</f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3" t="s">
        <v>33</v>
      </c>
      <c r="B32" s="4"/>
      <c r="C32" s="44">
        <v>0</v>
      </c>
      <c r="E32" s="3" t="s">
        <v>34</v>
      </c>
      <c r="F32" s="4"/>
      <c r="G32" s="4"/>
      <c r="H32" s="4"/>
      <c r="I32" s="45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3" t="s">
        <v>35</v>
      </c>
      <c r="B33" s="4"/>
      <c r="C33" s="44">
        <v>0</v>
      </c>
      <c r="E33" s="3" t="s">
        <v>36</v>
      </c>
      <c r="F33" s="4"/>
      <c r="G33" s="4"/>
      <c r="H33" s="6"/>
      <c r="I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3" t="s">
        <v>37</v>
      </c>
      <c r="B34" s="4"/>
      <c r="C34" s="44">
        <v>0</v>
      </c>
      <c r="E34" s="3" t="s">
        <v>38</v>
      </c>
      <c r="F34" s="4"/>
      <c r="G34" s="4"/>
      <c r="H34" s="4"/>
      <c r="I34" s="10">
        <f>(C39)</f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7" t="s">
        <v>39</v>
      </c>
      <c r="B35" s="4"/>
      <c r="C35" s="8">
        <f>(C32+C33+C34)</f>
        <v>0</v>
      </c>
      <c r="E35" s="3" t="s">
        <v>40</v>
      </c>
      <c r="F35" s="4"/>
      <c r="G35" s="4"/>
      <c r="H35" s="6"/>
      <c r="I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3" t="s">
        <v>41</v>
      </c>
      <c r="B36" s="4"/>
      <c r="C36" s="11">
        <f>(C29)</f>
        <v>0</v>
      </c>
      <c r="E36" s="7" t="s">
        <v>42</v>
      </c>
      <c r="F36" s="4"/>
      <c r="G36" s="4"/>
      <c r="H36" s="6"/>
      <c r="I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4"/>
      <c r="B37" s="4"/>
      <c r="C37" s="6"/>
      <c r="E37" s="3" t="s">
        <v>43</v>
      </c>
      <c r="F37" s="4"/>
      <c r="G37" s="4"/>
      <c r="H37" s="6"/>
      <c r="I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3" t="s">
        <v>44</v>
      </c>
      <c r="B38" s="4"/>
      <c r="C38" s="8">
        <f>(C35+C36)</f>
        <v>0</v>
      </c>
      <c r="E38" s="4"/>
      <c r="F38" s="4"/>
      <c r="G38" s="4"/>
      <c r="H38" s="4"/>
      <c r="I38" s="12">
        <f>(I31-I34)</f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7" t="s">
        <v>45</v>
      </c>
      <c r="B39" s="4"/>
      <c r="C39" s="8">
        <f>(C38*0.53)</f>
        <v>0</v>
      </c>
      <c r="E39" s="3" t="s">
        <v>46</v>
      </c>
      <c r="F39" s="4"/>
      <c r="G39" s="4"/>
      <c r="H39" s="4"/>
      <c r="I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4"/>
      <c r="B40" s="4"/>
      <c r="C40" s="4"/>
      <c r="D40" s="6"/>
      <c r="E40" s="4"/>
      <c r="F40" s="4"/>
      <c r="G40" s="4"/>
      <c r="H40" s="4"/>
      <c r="I40" s="12">
        <f>(I32-I34)</f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7" t="s">
        <v>47</v>
      </c>
      <c r="B41" s="4"/>
      <c r="C41" s="4"/>
      <c r="D41" s="6"/>
      <c r="E41" s="4"/>
      <c r="F41" s="4"/>
      <c r="G41" s="4"/>
      <c r="H41" s="4"/>
      <c r="I41" s="4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7" t="s">
        <v>48</v>
      </c>
      <c r="B42" s="4"/>
      <c r="C42" s="4"/>
      <c r="D42" s="6"/>
      <c r="E42" s="4"/>
      <c r="F42" s="4"/>
      <c r="G42" s="4"/>
      <c r="H42" s="4"/>
      <c r="I42" s="4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7" t="s">
        <v>110</v>
      </c>
      <c r="B43" s="4"/>
      <c r="C43" s="4"/>
      <c r="D43" s="6"/>
      <c r="E43" s="4"/>
      <c r="F43" s="4"/>
      <c r="G43" s="4"/>
      <c r="H43" s="4"/>
      <c r="I43" s="4"/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7" t="s">
        <v>49</v>
      </c>
      <c r="B44" s="4"/>
      <c r="C44" s="4"/>
      <c r="D44" s="6"/>
      <c r="E44" s="4"/>
      <c r="F44" s="4"/>
      <c r="G44" s="4"/>
      <c r="H44" s="4"/>
      <c r="I44" s="4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3"/>
      <c r="B45" s="4"/>
      <c r="C45" s="4"/>
      <c r="D45" s="6"/>
      <c r="E45" s="4"/>
      <c r="F45" s="4"/>
      <c r="G45" s="4"/>
      <c r="H45" s="4"/>
      <c r="I45" s="6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3" t="s">
        <v>50</v>
      </c>
      <c r="B46" s="4"/>
      <c r="C46" s="4"/>
      <c r="D46" s="6"/>
      <c r="E46" s="4"/>
      <c r="F46" s="4"/>
      <c r="G46" s="4"/>
      <c r="H46" s="4"/>
      <c r="I46" s="6"/>
      <c r="J46" s="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3" t="s">
        <v>51</v>
      </c>
      <c r="B47" s="4"/>
      <c r="C47" s="4"/>
      <c r="D47" s="6"/>
      <c r="E47" s="4"/>
      <c r="F47" s="4"/>
      <c r="G47" s="4"/>
      <c r="H47" s="4"/>
      <c r="I47" s="6"/>
      <c r="J47" s="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3" t="s">
        <v>52</v>
      </c>
      <c r="B48" s="4"/>
      <c r="C48" s="4"/>
      <c r="D48" s="6"/>
      <c r="E48" s="4"/>
      <c r="F48" s="4"/>
      <c r="G48" s="4"/>
      <c r="H48" s="4"/>
      <c r="I48" s="4"/>
      <c r="J48" s="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3" t="s">
        <v>53</v>
      </c>
      <c r="B49" s="4"/>
      <c r="C49" s="4"/>
      <c r="D49" s="6"/>
      <c r="E49" s="4"/>
      <c r="F49" s="4"/>
      <c r="G49" s="4"/>
      <c r="H49" s="4"/>
      <c r="I49" s="4"/>
      <c r="J49" s="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4"/>
      <c r="B50" s="4"/>
      <c r="C50" s="4"/>
      <c r="D50" s="6"/>
      <c r="E50" s="4"/>
      <c r="F50" s="4"/>
      <c r="G50" s="4"/>
      <c r="H50" s="4"/>
      <c r="I50" s="4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" t="s">
        <v>6</v>
      </c>
      <c r="B51" s="46"/>
      <c r="C51" s="47"/>
      <c r="D51" s="47"/>
      <c r="E51" s="48"/>
      <c r="F51" s="5" t="s">
        <v>5</v>
      </c>
      <c r="G51" s="62"/>
      <c r="H51" s="4"/>
      <c r="I51" s="4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"/>
      <c r="B52" s="4"/>
      <c r="C52" s="4"/>
      <c r="D52" s="4"/>
      <c r="E52" s="4"/>
      <c r="F52" s="5"/>
      <c r="G52" s="4"/>
      <c r="H52" s="4"/>
      <c r="I52" s="4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3" t="s">
        <v>54</v>
      </c>
      <c r="B53" s="4"/>
      <c r="C53" s="46"/>
      <c r="D53" s="47"/>
      <c r="E53" s="48"/>
      <c r="F53" s="5" t="s">
        <v>5</v>
      </c>
      <c r="G53" s="62"/>
      <c r="H53" s="4"/>
      <c r="I53" s="4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7" t="s">
        <v>55</v>
      </c>
      <c r="B55" s="63"/>
      <c r="C55" s="63"/>
      <c r="D55" s="63"/>
      <c r="E55" s="63"/>
      <c r="F55" s="63"/>
      <c r="G55" s="63"/>
      <c r="H55" s="50"/>
      <c r="I55" s="50"/>
      <c r="J55" s="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64"/>
      <c r="C56" s="64"/>
      <c r="D56" s="64"/>
      <c r="E56" s="64"/>
      <c r="F56" s="64"/>
      <c r="G56" s="64"/>
      <c r="H56" s="51"/>
      <c r="I56" s="5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3" t="s">
        <v>56</v>
      </c>
      <c r="B57" s="2"/>
      <c r="C57" s="64"/>
      <c r="D57" s="64"/>
      <c r="E57" s="64"/>
      <c r="F57" s="64"/>
      <c r="G57" s="64"/>
      <c r="H57" s="6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64"/>
      <c r="D58" s="64"/>
      <c r="E58" s="64"/>
      <c r="F58" s="64"/>
      <c r="G58" s="64"/>
      <c r="H58" s="6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64"/>
      <c r="D59" s="64"/>
      <c r="E59" s="64"/>
      <c r="F59" s="64"/>
      <c r="G59" s="64"/>
      <c r="H59" s="6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4" t="s">
        <v>57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4" t="s">
        <v>58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heetProtection algorithmName="SHA-512" hashValue="GSGOpotKpV20viJ0IZd0bO/gyV3iZeeiLOHDScZoBHuM/YnhK+U0gNKuTNWQNTvhWJ/Cqz6VaHbNsguUzQR00w==" saltValue="VCKf4rhe+4xfG6AXK+wVaQ==" spinCount="100000" sheet="1" objects="1" scenarios="1"/>
  <mergeCells count="17">
    <mergeCell ref="B13:E13"/>
    <mergeCell ref="B15:E15"/>
    <mergeCell ref="A3:I3"/>
    <mergeCell ref="A4:I4"/>
    <mergeCell ref="A5:I5"/>
    <mergeCell ref="B9:F9"/>
    <mergeCell ref="B11:F11"/>
    <mergeCell ref="B17:D17"/>
    <mergeCell ref="B19:C19"/>
    <mergeCell ref="D21:F21"/>
    <mergeCell ref="B23:D23"/>
    <mergeCell ref="G23:I23"/>
    <mergeCell ref="B55:G55"/>
    <mergeCell ref="B56:G56"/>
    <mergeCell ref="C57:H57"/>
    <mergeCell ref="C58:H58"/>
    <mergeCell ref="C59:H59"/>
  </mergeCells>
  <dataValidations count="1">
    <dataValidation type="list" allowBlank="1" showErrorMessage="1" sqref="I19 B21" xr:uid="{00000000-0002-0000-0000-000000000000}">
      <formula1>"Yes,No"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showGridLines="0" tabSelected="1" topLeftCell="A10" zoomScale="90" zoomScaleNormal="90" workbookViewId="0">
      <selection activeCell="B53" sqref="B53:I53"/>
    </sheetView>
  </sheetViews>
  <sheetFormatPr defaultColWidth="14.42578125" defaultRowHeight="15" customHeight="1"/>
  <cols>
    <col min="1" max="1" width="21.7109375" customWidth="1"/>
    <col min="2" max="2" width="10" customWidth="1"/>
    <col min="3" max="3" width="7" customWidth="1"/>
    <col min="4" max="4" width="14.140625" customWidth="1"/>
    <col min="5" max="5" width="8.28515625" customWidth="1"/>
    <col min="6" max="6" width="13.7109375" customWidth="1"/>
    <col min="7" max="7" width="11.5703125" customWidth="1"/>
    <col min="8" max="8" width="16.7109375" customWidth="1"/>
    <col min="9" max="9" width="11.7109375" customWidth="1"/>
    <col min="10" max="10" width="9.7109375" customWidth="1"/>
  </cols>
  <sheetData>
    <row r="1" spans="1:26" ht="12.75" customHeight="1">
      <c r="A1" s="1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2" t="s">
        <v>1</v>
      </c>
      <c r="B5" s="73"/>
      <c r="C5" s="73"/>
      <c r="D5" s="73"/>
      <c r="E5" s="73"/>
      <c r="F5" s="73"/>
      <c r="G5" s="73"/>
      <c r="H5" s="73"/>
      <c r="I5" s="7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72" t="s">
        <v>2</v>
      </c>
      <c r="B6" s="73"/>
      <c r="C6" s="73"/>
      <c r="D6" s="73"/>
      <c r="E6" s="73"/>
      <c r="F6" s="73"/>
      <c r="G6" s="73"/>
      <c r="H6" s="73"/>
      <c r="I6" s="7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7" t="s">
        <v>59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3" t="s">
        <v>4</v>
      </c>
      <c r="B10" s="68"/>
      <c r="C10" s="66"/>
      <c r="D10" s="66"/>
      <c r="E10" s="66"/>
      <c r="F10" s="67"/>
      <c r="H10" s="5" t="s">
        <v>5</v>
      </c>
      <c r="I10" s="38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3" t="s">
        <v>6</v>
      </c>
      <c r="B12" s="68"/>
      <c r="C12" s="66"/>
      <c r="D12" s="66"/>
      <c r="E12" s="66"/>
      <c r="F12" s="67"/>
      <c r="H12" s="5" t="s">
        <v>7</v>
      </c>
      <c r="I12" s="38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" t="s">
        <v>8</v>
      </c>
      <c r="B14" s="68"/>
      <c r="C14" s="66"/>
      <c r="D14" s="66"/>
      <c r="E14" s="67"/>
      <c r="F14" s="5" t="s">
        <v>9</v>
      </c>
      <c r="G14" s="39"/>
      <c r="H14" s="5" t="s">
        <v>10</v>
      </c>
      <c r="I14" s="39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3" t="s">
        <v>12</v>
      </c>
      <c r="B16" s="65"/>
      <c r="C16" s="66"/>
      <c r="D16" s="67"/>
      <c r="E16" s="4"/>
      <c r="F16" s="5" t="s">
        <v>13</v>
      </c>
      <c r="G16" s="39"/>
      <c r="H16" s="4"/>
      <c r="I16" s="15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3" t="s">
        <v>14</v>
      </c>
      <c r="B18" s="68"/>
      <c r="C18" s="67"/>
      <c r="D18" s="4" t="s">
        <v>15</v>
      </c>
      <c r="F18" s="4"/>
      <c r="G18" s="4"/>
      <c r="H18" s="4"/>
      <c r="I18" s="40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3"/>
      <c r="B19" s="4"/>
      <c r="C19" s="4"/>
      <c r="D19" s="5"/>
      <c r="E19" s="4"/>
      <c r="F19" s="4"/>
      <c r="G19" s="3"/>
      <c r="H19" s="4"/>
      <c r="I19" s="16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3" t="s">
        <v>16</v>
      </c>
      <c r="B20" s="40"/>
      <c r="C20" s="3" t="s">
        <v>17</v>
      </c>
      <c r="D20" s="69"/>
      <c r="E20" s="66"/>
      <c r="F20" s="67"/>
      <c r="G20" s="3" t="s">
        <v>18</v>
      </c>
      <c r="H20" s="4"/>
      <c r="I20" s="41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3" t="s">
        <v>19</v>
      </c>
      <c r="B22" s="68"/>
      <c r="C22" s="66"/>
      <c r="D22" s="67"/>
      <c r="E22" s="3" t="s">
        <v>20</v>
      </c>
      <c r="F22" s="4"/>
      <c r="G22" s="70"/>
      <c r="H22" s="66"/>
      <c r="I22" s="67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7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7" t="s">
        <v>22</v>
      </c>
      <c r="B26" s="4"/>
      <c r="C26" s="4"/>
      <c r="D26" s="4"/>
      <c r="E26" s="4"/>
      <c r="F26" s="7" t="s">
        <v>23</v>
      </c>
      <c r="G26" s="4"/>
      <c r="H26" s="4"/>
      <c r="I26" s="4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3" t="s">
        <v>24</v>
      </c>
      <c r="B27" s="4"/>
      <c r="C27" s="4"/>
      <c r="D27" s="42">
        <v>0</v>
      </c>
      <c r="E27" s="4"/>
      <c r="F27" s="7" t="s">
        <v>25</v>
      </c>
      <c r="G27" s="4"/>
      <c r="H27" s="4"/>
      <c r="I27" s="4"/>
      <c r="J27" s="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5" t="s">
        <v>26</v>
      </c>
      <c r="B28" s="4"/>
      <c r="C28" s="4"/>
      <c r="D28" s="6"/>
      <c r="E28" s="4"/>
      <c r="F28" s="3" t="s">
        <v>27</v>
      </c>
      <c r="G28" s="4"/>
      <c r="H28" s="4"/>
      <c r="I28" s="43">
        <v>0</v>
      </c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3" t="s">
        <v>60</v>
      </c>
      <c r="B29" s="4"/>
      <c r="C29" s="4"/>
      <c r="D29" s="8">
        <f>(D27*0.8)</f>
        <v>0</v>
      </c>
      <c r="E29" s="4"/>
      <c r="F29" s="3" t="s">
        <v>29</v>
      </c>
      <c r="G29" s="4"/>
      <c r="H29" s="4"/>
      <c r="I29" s="43">
        <v>0</v>
      </c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4"/>
      <c r="B30" s="4"/>
      <c r="C30" s="4"/>
      <c r="D30" s="6"/>
      <c r="E30" s="4"/>
      <c r="F30" s="3" t="s">
        <v>30</v>
      </c>
      <c r="G30" s="4"/>
      <c r="H30" s="4"/>
      <c r="I30" s="43">
        <v>0</v>
      </c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7" t="s">
        <v>31</v>
      </c>
      <c r="B31" s="4"/>
      <c r="C31" s="4"/>
      <c r="D31" s="6"/>
      <c r="E31" s="4"/>
      <c r="F31" s="3" t="s">
        <v>61</v>
      </c>
      <c r="G31" s="4"/>
      <c r="H31" s="4"/>
      <c r="I31" s="8">
        <f>I28+I29+I30</f>
        <v>0</v>
      </c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3" t="s">
        <v>62</v>
      </c>
      <c r="B32" s="4"/>
      <c r="C32" s="4"/>
      <c r="D32" s="44">
        <v>0</v>
      </c>
      <c r="E32" s="4"/>
      <c r="F32" s="3" t="s">
        <v>63</v>
      </c>
      <c r="G32" s="4"/>
      <c r="H32" s="4"/>
      <c r="I32" s="45">
        <v>0</v>
      </c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3" t="s">
        <v>35</v>
      </c>
      <c r="B33" s="4"/>
      <c r="C33" s="4"/>
      <c r="D33" s="44">
        <v>0</v>
      </c>
      <c r="E33" s="4"/>
      <c r="F33" s="3" t="s">
        <v>36</v>
      </c>
      <c r="G33" s="4"/>
      <c r="H33" s="4"/>
      <c r="I33" s="9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3" t="s">
        <v>37</v>
      </c>
      <c r="B34" s="4"/>
      <c r="C34" s="4"/>
      <c r="D34" s="44">
        <v>0</v>
      </c>
      <c r="E34" s="4"/>
      <c r="F34" s="3" t="s">
        <v>38</v>
      </c>
      <c r="G34" s="4"/>
      <c r="H34" s="4"/>
      <c r="I34" s="10">
        <f>(D39)</f>
        <v>0</v>
      </c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7" t="s">
        <v>39</v>
      </c>
      <c r="B35" s="4"/>
      <c r="C35" s="4"/>
      <c r="D35" s="8">
        <f>(D32+D33+D34)</f>
        <v>0</v>
      </c>
      <c r="E35" s="4"/>
      <c r="F35" s="3" t="s">
        <v>40</v>
      </c>
      <c r="G35" s="4"/>
      <c r="H35" s="4"/>
      <c r="I35" s="4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3" t="s">
        <v>41</v>
      </c>
      <c r="B36" s="4"/>
      <c r="C36" s="4"/>
      <c r="D36" s="11">
        <f>(D29)</f>
        <v>0</v>
      </c>
      <c r="E36" s="4"/>
      <c r="F36" s="7" t="s">
        <v>42</v>
      </c>
      <c r="G36" s="4"/>
      <c r="H36" s="4"/>
      <c r="I36" s="4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4"/>
      <c r="B37" s="4"/>
      <c r="C37" s="4"/>
      <c r="D37" s="6"/>
      <c r="E37" s="4"/>
      <c r="F37" s="3" t="s">
        <v>43</v>
      </c>
      <c r="G37" s="4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3" t="s">
        <v>44</v>
      </c>
      <c r="B38" s="4"/>
      <c r="C38" s="4"/>
      <c r="D38" s="8">
        <f>(D35+D36)</f>
        <v>0</v>
      </c>
      <c r="E38" s="4"/>
      <c r="F38" s="4"/>
      <c r="G38" s="4"/>
      <c r="H38" s="4"/>
      <c r="I38" s="12">
        <f>(I31-I34)</f>
        <v>0</v>
      </c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7" t="s">
        <v>64</v>
      </c>
      <c r="B39" s="4"/>
      <c r="C39" s="4"/>
      <c r="D39" s="8">
        <f>(D38*0.43)</f>
        <v>0</v>
      </c>
      <c r="E39" s="4"/>
      <c r="F39" s="3" t="s">
        <v>46</v>
      </c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4"/>
      <c r="B40" s="4"/>
      <c r="C40" s="4"/>
      <c r="D40" s="6"/>
      <c r="E40" s="4"/>
      <c r="F40" s="4"/>
      <c r="G40" s="4"/>
      <c r="H40" s="4"/>
      <c r="I40" s="12">
        <f>(I32-I34)</f>
        <v>0</v>
      </c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3" t="s">
        <v>50</v>
      </c>
      <c r="B41" s="4"/>
      <c r="C41" s="4"/>
      <c r="D41" s="6"/>
      <c r="E41" s="4"/>
      <c r="F41" s="4"/>
      <c r="G41" s="4"/>
      <c r="H41" s="4"/>
      <c r="I41" s="6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3" t="s">
        <v>51</v>
      </c>
      <c r="B42" s="4"/>
      <c r="C42" s="4"/>
      <c r="D42" s="6"/>
      <c r="E42" s="4"/>
      <c r="F42" s="4"/>
      <c r="G42" s="4"/>
      <c r="H42" s="4"/>
      <c r="I42" s="6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3" t="s">
        <v>52</v>
      </c>
      <c r="B43" s="4"/>
      <c r="C43" s="4"/>
      <c r="D43" s="6"/>
      <c r="E43" s="4"/>
      <c r="F43" s="4"/>
      <c r="G43" s="4"/>
      <c r="H43" s="4"/>
      <c r="I43" s="6"/>
      <c r="J43" s="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3" t="s">
        <v>53</v>
      </c>
      <c r="B44" s="4"/>
      <c r="C44" s="4"/>
      <c r="D44" s="6"/>
      <c r="E44" s="4"/>
      <c r="F44" s="4"/>
      <c r="G44" s="4"/>
      <c r="H44" s="4"/>
      <c r="I44" s="6"/>
      <c r="J44" s="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4"/>
      <c r="B45" s="4"/>
      <c r="C45" s="4"/>
      <c r="D45" s="6"/>
      <c r="E45" s="4"/>
      <c r="F45" s="4"/>
      <c r="G45" s="4"/>
      <c r="H45" s="4"/>
      <c r="I45" s="4"/>
      <c r="J45" s="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3" t="s">
        <v>6</v>
      </c>
      <c r="B46" s="74"/>
      <c r="C46" s="75"/>
      <c r="D46" s="75"/>
      <c r="E46" s="76"/>
      <c r="F46" s="5" t="s">
        <v>5</v>
      </c>
      <c r="G46" s="62"/>
      <c r="H46" s="4"/>
      <c r="I46" s="4"/>
      <c r="J46" s="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4"/>
      <c r="B47" s="4"/>
      <c r="C47" s="4"/>
      <c r="D47" s="4"/>
      <c r="E47" s="4"/>
      <c r="F47" s="5"/>
      <c r="G47" s="4"/>
      <c r="H47" s="4"/>
      <c r="I47" s="4"/>
      <c r="J47" s="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3" t="s">
        <v>54</v>
      </c>
      <c r="B48" s="4"/>
      <c r="C48" s="77"/>
      <c r="D48" s="78"/>
      <c r="E48" s="79"/>
      <c r="F48" s="5" t="s">
        <v>5</v>
      </c>
      <c r="G48" s="62"/>
      <c r="H48" s="4"/>
      <c r="I48" s="4"/>
      <c r="J48" s="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7" t="s">
        <v>55</v>
      </c>
      <c r="B50" s="63"/>
      <c r="C50" s="63"/>
      <c r="D50" s="63"/>
      <c r="E50" s="63"/>
      <c r="F50" s="63"/>
      <c r="G50" s="63"/>
      <c r="H50" s="63"/>
      <c r="I50" s="63"/>
      <c r="J50" s="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64"/>
      <c r="C51" s="64"/>
      <c r="D51" s="64"/>
      <c r="E51" s="64"/>
      <c r="F51" s="64"/>
      <c r="G51" s="64"/>
      <c r="H51" s="64"/>
      <c r="I51" s="64"/>
      <c r="J51" s="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3" t="s">
        <v>56</v>
      </c>
      <c r="B52" s="64"/>
      <c r="C52" s="64"/>
      <c r="D52" s="64"/>
      <c r="E52" s="64"/>
      <c r="F52" s="64"/>
      <c r="G52" s="64"/>
      <c r="H52" s="64"/>
      <c r="I52" s="64"/>
      <c r="J52" s="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64"/>
      <c r="C53" s="64"/>
      <c r="D53" s="64"/>
      <c r="E53" s="64"/>
      <c r="F53" s="64"/>
      <c r="G53" s="64"/>
      <c r="H53" s="64"/>
      <c r="I53" s="64"/>
      <c r="J53" s="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64"/>
      <c r="C54" s="64"/>
      <c r="D54" s="64"/>
      <c r="E54" s="64"/>
      <c r="F54" s="64"/>
      <c r="G54" s="64"/>
      <c r="H54" s="64"/>
      <c r="I54" s="64"/>
      <c r="J54" s="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4" t="s">
        <v>57</v>
      </c>
      <c r="B56" s="2"/>
      <c r="C56" s="2"/>
      <c r="D56" s="2"/>
      <c r="E56" s="2"/>
      <c r="F56" s="2"/>
      <c r="G56" s="2"/>
      <c r="H56" s="2"/>
      <c r="I56" s="2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4" t="s">
        <v>58</v>
      </c>
      <c r="B58" s="2"/>
      <c r="C58" s="2"/>
      <c r="D58" s="2"/>
      <c r="E58" s="2"/>
      <c r="F58" s="2"/>
      <c r="G58" s="2"/>
      <c r="H58" s="2"/>
      <c r="I58" s="2"/>
      <c r="J58" s="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4"/>
      <c r="I59" s="4"/>
      <c r="J59" s="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4"/>
      <c r="I60" s="4"/>
      <c r="J60" s="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Rq8CVdeq5USmtxiiRToQ5LfryieWZCqSKVR7wbFeeKNB6T15BKZ7inq+O9eh8YCJZG5gKAWdnJf/sDVoSlIszQ==" saltValue="TB9nx5izffLUiEDL3xYjWQ==" spinCount="100000" sheet="1" objects="1" scenarios="1"/>
  <mergeCells count="18">
    <mergeCell ref="B46:E46"/>
    <mergeCell ref="C48:E48"/>
    <mergeCell ref="B18:C18"/>
    <mergeCell ref="D20:F20"/>
    <mergeCell ref="B22:D22"/>
    <mergeCell ref="G22:I22"/>
    <mergeCell ref="A4:I4"/>
    <mergeCell ref="A5:I5"/>
    <mergeCell ref="A6:I6"/>
    <mergeCell ref="B10:F10"/>
    <mergeCell ref="B12:F12"/>
    <mergeCell ref="B14:E14"/>
    <mergeCell ref="B16:D16"/>
    <mergeCell ref="B50:I50"/>
    <mergeCell ref="B51:I51"/>
    <mergeCell ref="B52:I52"/>
    <mergeCell ref="B53:I53"/>
    <mergeCell ref="B54:I54"/>
  </mergeCells>
  <dataValidations count="1">
    <dataValidation type="list" allowBlank="1" showErrorMessage="1" sqref="I18 B20" xr:uid="{00000000-0002-0000-0100-000000000000}">
      <formula1>"Yes,No"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O12" sqref="O12"/>
    </sheetView>
  </sheetViews>
  <sheetFormatPr defaultColWidth="14.42578125" defaultRowHeight="15" customHeight="1"/>
  <cols>
    <col min="1" max="1" width="10.7109375" customWidth="1"/>
    <col min="2" max="2" width="4.7109375" customWidth="1"/>
    <col min="3" max="3" width="8.5703125" customWidth="1"/>
    <col min="4" max="4" width="8.42578125" customWidth="1"/>
    <col min="5" max="6" width="8.28515625" customWidth="1"/>
    <col min="7" max="7" width="9.140625" customWidth="1"/>
    <col min="8" max="8" width="8.28515625" customWidth="1"/>
    <col min="9" max="9" width="11" customWidth="1"/>
    <col min="10" max="12" width="8.28515625" customWidth="1"/>
    <col min="13" max="15" width="9.7109375" customWidth="1"/>
  </cols>
  <sheetData>
    <row r="1" spans="1:26" ht="12.75" customHeight="1">
      <c r="A1" s="17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2" t="s">
        <v>112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80" t="s">
        <v>113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80" t="s">
        <v>111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8" t="s">
        <v>65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81" t="s">
        <v>66</v>
      </c>
      <c r="B10" s="73"/>
      <c r="C10" s="20" t="s">
        <v>67</v>
      </c>
      <c r="D10" s="21" t="s">
        <v>68</v>
      </c>
      <c r="E10" s="22" t="s">
        <v>69</v>
      </c>
      <c r="F10" s="21" t="s">
        <v>68</v>
      </c>
      <c r="G10" s="22" t="s">
        <v>70</v>
      </c>
      <c r="H10" s="21" t="s">
        <v>68</v>
      </c>
      <c r="I10" s="22" t="s">
        <v>71</v>
      </c>
      <c r="J10" s="21" t="s">
        <v>68</v>
      </c>
      <c r="K10" s="22" t="s">
        <v>72</v>
      </c>
      <c r="L10" s="23" t="s">
        <v>68</v>
      </c>
      <c r="M10" s="1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4"/>
      <c r="B11" s="19"/>
      <c r="C11" s="25" t="s">
        <v>73</v>
      </c>
      <c r="D11" s="26" t="s">
        <v>67</v>
      </c>
      <c r="E11" s="27" t="s">
        <v>73</v>
      </c>
      <c r="F11" s="26" t="s">
        <v>69</v>
      </c>
      <c r="G11" s="27" t="s">
        <v>73</v>
      </c>
      <c r="H11" s="26" t="s">
        <v>70</v>
      </c>
      <c r="I11" s="27" t="s">
        <v>73</v>
      </c>
      <c r="J11" s="26" t="s">
        <v>71</v>
      </c>
      <c r="K11" s="27" t="s">
        <v>73</v>
      </c>
      <c r="L11" s="28" t="s">
        <v>72</v>
      </c>
      <c r="M11" s="1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8" t="s">
        <v>74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9" t="s">
        <v>75</v>
      </c>
      <c r="B13" s="19"/>
      <c r="C13" s="57">
        <v>914</v>
      </c>
      <c r="D13" s="52">
        <f>(C13*0.25)+(C13)</f>
        <v>1142.5</v>
      </c>
      <c r="E13" s="57">
        <v>920</v>
      </c>
      <c r="F13" s="30">
        <f>(E13*0.25)+(E13)</f>
        <v>1150</v>
      </c>
      <c r="G13" s="57">
        <v>1169</v>
      </c>
      <c r="H13" s="30">
        <f>(G13*0.25)+(G13)</f>
        <v>1461.25</v>
      </c>
      <c r="I13" s="57">
        <v>1638</v>
      </c>
      <c r="J13" s="30">
        <f>(I13*0.25)+(I13)</f>
        <v>2047.5</v>
      </c>
      <c r="K13" s="57">
        <v>1963</v>
      </c>
      <c r="L13" s="30">
        <f>(K13*0.25)+(K13)</f>
        <v>2453.75</v>
      </c>
      <c r="M13" s="1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8" t="s">
        <v>76</v>
      </c>
      <c r="B14" s="19"/>
      <c r="C14" s="56"/>
      <c r="D14" s="53"/>
      <c r="E14" s="56"/>
      <c r="F14" s="31"/>
      <c r="G14" s="56"/>
      <c r="H14" s="31"/>
      <c r="I14" s="56"/>
      <c r="J14" s="31"/>
      <c r="K14" s="56"/>
      <c r="L14" s="31"/>
      <c r="M14" s="1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9" t="s">
        <v>77</v>
      </c>
      <c r="B15" s="19"/>
      <c r="C15" s="57">
        <v>1158</v>
      </c>
      <c r="D15" s="52">
        <f>(C15*0.25)+(C15)</f>
        <v>1447.5</v>
      </c>
      <c r="E15" s="57">
        <v>1237</v>
      </c>
      <c r="F15" s="30">
        <f>(E15*0.25)+(E15)</f>
        <v>1546.25</v>
      </c>
      <c r="G15" s="57">
        <v>1532</v>
      </c>
      <c r="H15" s="30">
        <f>(G15*0.25)+(G15)</f>
        <v>1915</v>
      </c>
      <c r="I15" s="57">
        <v>2055</v>
      </c>
      <c r="J15" s="30">
        <f>(I15*0.25)+(I15)</f>
        <v>2568.75</v>
      </c>
      <c r="K15" s="57">
        <v>2488</v>
      </c>
      <c r="L15" s="30">
        <f>(K15*0.25)+(K15)</f>
        <v>3110</v>
      </c>
      <c r="M15" s="3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8" t="s">
        <v>78</v>
      </c>
      <c r="B16" s="19"/>
      <c r="C16" s="56"/>
      <c r="D16" s="53"/>
      <c r="E16" s="56"/>
      <c r="F16" s="31"/>
      <c r="G16" s="56"/>
      <c r="H16" s="31"/>
      <c r="I16" s="56"/>
      <c r="J16" s="31"/>
      <c r="K16" s="56"/>
      <c r="L16" s="31"/>
      <c r="M16" s="1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9" t="s">
        <v>79</v>
      </c>
      <c r="B17" s="19"/>
      <c r="C17" s="58">
        <v>1164</v>
      </c>
      <c r="D17" s="52">
        <f>(C17*0.25)+(C17)</f>
        <v>1455</v>
      </c>
      <c r="E17" s="58">
        <v>1171</v>
      </c>
      <c r="F17" s="30">
        <f>(E17*0.25)+(E17)</f>
        <v>1463.75</v>
      </c>
      <c r="G17" s="58">
        <v>1355</v>
      </c>
      <c r="H17" s="30">
        <f>(G17*0.25)+(G17)</f>
        <v>1693.75</v>
      </c>
      <c r="I17" s="59">
        <v>1899</v>
      </c>
      <c r="J17" s="30">
        <f>(I17*0.25)+(I17)</f>
        <v>2373.75</v>
      </c>
      <c r="K17" s="58">
        <v>2275</v>
      </c>
      <c r="L17" s="30">
        <f>(K17*0.25)+(K17)</f>
        <v>2843.75</v>
      </c>
      <c r="M17" s="32"/>
      <c r="N17" s="6"/>
      <c r="O17" s="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18" t="s">
        <v>80</v>
      </c>
      <c r="B18" s="19"/>
      <c r="C18" s="56"/>
      <c r="D18" s="54"/>
      <c r="E18" s="56"/>
      <c r="F18" s="33"/>
      <c r="G18" s="56"/>
      <c r="H18" s="33"/>
      <c r="I18" s="56"/>
      <c r="J18" s="33"/>
      <c r="K18" s="56"/>
      <c r="L18" s="33"/>
      <c r="M18" s="32"/>
      <c r="N18" s="6"/>
      <c r="O18" s="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9" t="s">
        <v>81</v>
      </c>
      <c r="B19" s="19"/>
      <c r="C19" s="57">
        <v>1243</v>
      </c>
      <c r="D19" s="52">
        <f>(C19*0.25)+(C19)</f>
        <v>1553.75</v>
      </c>
      <c r="E19" s="57">
        <v>1453</v>
      </c>
      <c r="F19" s="30">
        <f>(E19*0.25)+(E19)</f>
        <v>1816.25</v>
      </c>
      <c r="G19" s="57">
        <v>1748</v>
      </c>
      <c r="H19" s="30">
        <f>(G19*0.25)+(G19)</f>
        <v>2185</v>
      </c>
      <c r="I19" s="57">
        <v>2348</v>
      </c>
      <c r="J19" s="30">
        <f>(I19*0.25)+(I19)</f>
        <v>2935</v>
      </c>
      <c r="K19" s="57">
        <v>2670</v>
      </c>
      <c r="L19" s="30">
        <f>(K19*0.25)+(K19)</f>
        <v>3337.5</v>
      </c>
      <c r="M19" s="32"/>
      <c r="N19" s="6"/>
      <c r="O19" s="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8" t="s">
        <v>82</v>
      </c>
      <c r="B20" s="19"/>
      <c r="C20" s="56"/>
      <c r="D20" s="54"/>
      <c r="E20" s="56"/>
      <c r="F20" s="33"/>
      <c r="G20" s="56"/>
      <c r="H20" s="33"/>
      <c r="I20" s="56"/>
      <c r="J20" s="33"/>
      <c r="K20" s="56"/>
      <c r="L20" s="33"/>
      <c r="M20" s="32"/>
      <c r="N20" s="6"/>
      <c r="O20" s="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9" t="s">
        <v>83</v>
      </c>
      <c r="B21" s="19"/>
      <c r="C21" s="57">
        <v>1146</v>
      </c>
      <c r="D21" s="52">
        <f>(C21*0.25)+(C21)</f>
        <v>1432.5</v>
      </c>
      <c r="E21" s="57">
        <v>1166</v>
      </c>
      <c r="F21" s="30">
        <f>(E21*0.25)+(E21)</f>
        <v>1457.5</v>
      </c>
      <c r="G21" s="57">
        <v>1485</v>
      </c>
      <c r="H21" s="30">
        <f>(G21*0.25)+(G21)</f>
        <v>1856.25</v>
      </c>
      <c r="I21" s="57">
        <v>1976</v>
      </c>
      <c r="J21" s="30">
        <f>(I21*0.25)+(I21)</f>
        <v>2470</v>
      </c>
      <c r="K21" s="57">
        <v>2494</v>
      </c>
      <c r="L21" s="30">
        <f>(K21*0.25)+(K21)</f>
        <v>3117.5</v>
      </c>
      <c r="M21" s="32"/>
      <c r="N21" s="6"/>
      <c r="O21" s="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8" t="s">
        <v>84</v>
      </c>
      <c r="B22" s="19"/>
      <c r="C22" s="56"/>
      <c r="D22" s="55"/>
      <c r="E22" s="56"/>
      <c r="F22" s="32"/>
      <c r="G22" s="56"/>
      <c r="H22" s="32"/>
      <c r="I22" s="56"/>
      <c r="J22" s="32"/>
      <c r="K22" s="56"/>
      <c r="L22" s="32"/>
      <c r="M22" s="32"/>
      <c r="N22" s="6"/>
      <c r="O22" s="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9" t="s">
        <v>84</v>
      </c>
      <c r="B23" s="19"/>
      <c r="C23" s="57">
        <v>1446</v>
      </c>
      <c r="D23" s="52">
        <f>(C23*0.25)+(C23)</f>
        <v>1807.5</v>
      </c>
      <c r="E23" s="57">
        <v>1472</v>
      </c>
      <c r="F23" s="30">
        <f>(E23*0.25)+(E23)</f>
        <v>1840</v>
      </c>
      <c r="G23" s="57">
        <v>1808</v>
      </c>
      <c r="H23" s="30">
        <f>(G23*0.25)+(G23)</f>
        <v>2260</v>
      </c>
      <c r="I23" s="57">
        <v>2391</v>
      </c>
      <c r="J23" s="30">
        <f>(I23*0.25)+(I23)</f>
        <v>2988.75</v>
      </c>
      <c r="K23" s="57">
        <v>2487</v>
      </c>
      <c r="L23" s="30">
        <f>(K23*0.25)+(K23)</f>
        <v>3108.75</v>
      </c>
      <c r="M23" s="32"/>
      <c r="N23" s="6"/>
      <c r="O23" s="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8" t="s">
        <v>85</v>
      </c>
      <c r="B24" s="19"/>
      <c r="C24" s="56"/>
      <c r="D24" s="54"/>
      <c r="E24" s="56"/>
      <c r="F24" s="33"/>
      <c r="G24" s="56"/>
      <c r="H24" s="33"/>
      <c r="I24" s="56"/>
      <c r="J24" s="33"/>
      <c r="K24" s="56"/>
      <c r="L24" s="33"/>
      <c r="M24" s="32"/>
      <c r="N24" s="6"/>
      <c r="O24" s="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9" t="s">
        <v>85</v>
      </c>
      <c r="B25" s="19"/>
      <c r="C25" s="57">
        <v>861</v>
      </c>
      <c r="D25" s="52">
        <f>(C25*0.25)+(C25)</f>
        <v>1076.25</v>
      </c>
      <c r="E25" s="57">
        <v>917</v>
      </c>
      <c r="F25" s="30">
        <f>(E25*0.25)+(E25)</f>
        <v>1146.25</v>
      </c>
      <c r="G25" s="57">
        <v>1203</v>
      </c>
      <c r="H25" s="30">
        <f>(G25*0.25)+(G25)</f>
        <v>1503.75</v>
      </c>
      <c r="I25" s="57">
        <v>1649</v>
      </c>
      <c r="J25" s="30">
        <f>(I25*0.25)+(I25)</f>
        <v>2061.25</v>
      </c>
      <c r="K25" s="57">
        <v>2020</v>
      </c>
      <c r="L25" s="30">
        <f>(K25*0.25)+(K25)</f>
        <v>2525</v>
      </c>
      <c r="M25" s="32"/>
      <c r="N25" s="6"/>
      <c r="O25" s="6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19"/>
      <c r="B26" s="19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6"/>
      <c r="O26" s="6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8" t="s">
        <v>86</v>
      </c>
      <c r="B27" s="19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6"/>
      <c r="O27" s="6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81" t="s">
        <v>66</v>
      </c>
      <c r="B28" s="73"/>
      <c r="C28" s="20" t="s">
        <v>67</v>
      </c>
      <c r="D28" s="34" t="s">
        <v>68</v>
      </c>
      <c r="E28" s="22" t="s">
        <v>69</v>
      </c>
      <c r="F28" s="34" t="s">
        <v>68</v>
      </c>
      <c r="G28" s="22" t="s">
        <v>70</v>
      </c>
      <c r="H28" s="34" t="s">
        <v>68</v>
      </c>
      <c r="I28" s="22" t="s">
        <v>71</v>
      </c>
      <c r="J28" s="34" t="s">
        <v>68</v>
      </c>
      <c r="K28" s="22" t="s">
        <v>72</v>
      </c>
      <c r="L28" s="35" t="s">
        <v>68</v>
      </c>
      <c r="M28" s="32"/>
      <c r="N28" s="6"/>
      <c r="O28" s="6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9"/>
      <c r="B29" s="19"/>
      <c r="C29" s="36"/>
      <c r="D29" s="26" t="s">
        <v>67</v>
      </c>
      <c r="E29" s="37"/>
      <c r="F29" s="26" t="s">
        <v>69</v>
      </c>
      <c r="G29" s="37"/>
      <c r="H29" s="26" t="s">
        <v>70</v>
      </c>
      <c r="I29" s="37"/>
      <c r="J29" s="26" t="s">
        <v>71</v>
      </c>
      <c r="K29" s="37"/>
      <c r="L29" s="28" t="s">
        <v>72</v>
      </c>
      <c r="M29" s="32"/>
      <c r="N29" s="6"/>
      <c r="O29" s="6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32"/>
      <c r="N30" s="6"/>
      <c r="O30" s="6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 t="s">
        <v>87</v>
      </c>
      <c r="B31" s="19"/>
      <c r="C31" s="60">
        <v>692</v>
      </c>
      <c r="D31" s="52">
        <f t="shared" ref="D31:D49" si="0">(C31*0.25)+(C31)</f>
        <v>865</v>
      </c>
      <c r="E31" s="60">
        <v>821</v>
      </c>
      <c r="F31" s="30">
        <f t="shared" ref="F31:F49" si="1">(E31*0.25)+(E31)</f>
        <v>1026.25</v>
      </c>
      <c r="G31" s="60">
        <v>972</v>
      </c>
      <c r="H31" s="30">
        <f t="shared" ref="H31:H49" si="2">(G31*0.25)+(G31)</f>
        <v>1215</v>
      </c>
      <c r="I31" s="60">
        <v>1245</v>
      </c>
      <c r="J31" s="30">
        <f t="shared" ref="J31:J49" si="3">(I31*0.25)+(I31)</f>
        <v>1556.25</v>
      </c>
      <c r="K31" s="60">
        <v>1381</v>
      </c>
      <c r="L31" s="30">
        <f t="shared" ref="L31:L49" si="4">(K31*0.25)+(K31)</f>
        <v>1726.25</v>
      </c>
      <c r="M31" s="32"/>
      <c r="N31" s="6"/>
      <c r="O31" s="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9" t="s">
        <v>88</v>
      </c>
      <c r="B32" s="19"/>
      <c r="C32" s="60">
        <v>694</v>
      </c>
      <c r="D32" s="52">
        <f t="shared" si="0"/>
        <v>867.5</v>
      </c>
      <c r="E32" s="60">
        <v>870</v>
      </c>
      <c r="F32" s="30">
        <f t="shared" si="1"/>
        <v>1087.5</v>
      </c>
      <c r="G32" s="60">
        <v>1012</v>
      </c>
      <c r="H32" s="30">
        <f t="shared" si="2"/>
        <v>1265</v>
      </c>
      <c r="I32" s="60">
        <v>1418</v>
      </c>
      <c r="J32" s="30">
        <f t="shared" si="3"/>
        <v>1772.5</v>
      </c>
      <c r="K32" s="60">
        <v>1699</v>
      </c>
      <c r="L32" s="30">
        <f t="shared" si="4"/>
        <v>2123.75</v>
      </c>
      <c r="M32" s="32"/>
      <c r="N32" s="6"/>
      <c r="O32" s="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9" t="s">
        <v>89</v>
      </c>
      <c r="B33" s="19"/>
      <c r="C33" s="60">
        <v>640</v>
      </c>
      <c r="D33" s="52">
        <f t="shared" si="0"/>
        <v>800</v>
      </c>
      <c r="E33" s="60">
        <v>767</v>
      </c>
      <c r="F33" s="30">
        <f t="shared" si="1"/>
        <v>958.75</v>
      </c>
      <c r="G33" s="60">
        <v>933</v>
      </c>
      <c r="H33" s="30">
        <f t="shared" si="2"/>
        <v>1166.25</v>
      </c>
      <c r="I33" s="60">
        <v>1161</v>
      </c>
      <c r="J33" s="30">
        <f t="shared" si="3"/>
        <v>1451.25</v>
      </c>
      <c r="K33" s="60">
        <v>1526</v>
      </c>
      <c r="L33" s="30">
        <f t="shared" si="4"/>
        <v>1907.5</v>
      </c>
      <c r="M33" s="32"/>
      <c r="N33" s="6"/>
      <c r="O33" s="6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9" t="s">
        <v>90</v>
      </c>
      <c r="B34" s="19"/>
      <c r="C34" s="60">
        <v>689</v>
      </c>
      <c r="D34" s="52">
        <f t="shared" si="0"/>
        <v>861.25</v>
      </c>
      <c r="E34" s="60">
        <v>817</v>
      </c>
      <c r="F34" s="30">
        <f t="shared" si="1"/>
        <v>1021.25</v>
      </c>
      <c r="G34" s="60">
        <v>968</v>
      </c>
      <c r="H34" s="30">
        <f t="shared" si="2"/>
        <v>1210</v>
      </c>
      <c r="I34" s="60">
        <v>1310</v>
      </c>
      <c r="J34" s="30">
        <f t="shared" si="3"/>
        <v>1637.5</v>
      </c>
      <c r="K34" s="60">
        <v>1626</v>
      </c>
      <c r="L34" s="30">
        <f t="shared" si="4"/>
        <v>2032.5</v>
      </c>
      <c r="M34" s="32"/>
      <c r="N34" s="6"/>
      <c r="O34" s="6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9" t="s">
        <v>91</v>
      </c>
      <c r="B35" s="19"/>
      <c r="C35" s="60">
        <v>671</v>
      </c>
      <c r="D35" s="52">
        <f t="shared" si="0"/>
        <v>838.75</v>
      </c>
      <c r="E35" s="60">
        <v>795</v>
      </c>
      <c r="F35" s="30">
        <f t="shared" si="1"/>
        <v>993.75</v>
      </c>
      <c r="G35" s="60">
        <v>942</v>
      </c>
      <c r="H35" s="30">
        <f t="shared" si="2"/>
        <v>1177.5</v>
      </c>
      <c r="I35" s="60">
        <v>1273</v>
      </c>
      <c r="J35" s="30">
        <f t="shared" si="3"/>
        <v>1591.25</v>
      </c>
      <c r="K35" s="60">
        <v>1326</v>
      </c>
      <c r="L35" s="30">
        <f t="shared" si="4"/>
        <v>1657.5</v>
      </c>
      <c r="M35" s="32"/>
      <c r="N35" s="6"/>
      <c r="O35" s="6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9" t="s">
        <v>92</v>
      </c>
      <c r="B36" s="19"/>
      <c r="C36" s="60">
        <v>664</v>
      </c>
      <c r="D36" s="52">
        <f t="shared" si="0"/>
        <v>830</v>
      </c>
      <c r="E36" s="60">
        <v>843</v>
      </c>
      <c r="F36" s="30">
        <f t="shared" si="1"/>
        <v>1053.75</v>
      </c>
      <c r="G36" s="60">
        <v>933</v>
      </c>
      <c r="H36" s="30">
        <f t="shared" si="2"/>
        <v>1166.25</v>
      </c>
      <c r="I36" s="60">
        <v>1295</v>
      </c>
      <c r="J36" s="30">
        <f t="shared" si="3"/>
        <v>1618.75</v>
      </c>
      <c r="K36" s="60">
        <v>1567</v>
      </c>
      <c r="L36" s="30">
        <f t="shared" si="4"/>
        <v>1958.75</v>
      </c>
      <c r="M36" s="32"/>
      <c r="N36" s="6"/>
      <c r="O36" s="6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9" t="s">
        <v>93</v>
      </c>
      <c r="B37" s="19"/>
      <c r="C37" s="60">
        <v>664</v>
      </c>
      <c r="D37" s="52">
        <f t="shared" si="0"/>
        <v>830</v>
      </c>
      <c r="E37" s="60">
        <v>843</v>
      </c>
      <c r="F37" s="30">
        <f t="shared" si="1"/>
        <v>1053.75</v>
      </c>
      <c r="G37" s="60">
        <v>933</v>
      </c>
      <c r="H37" s="30">
        <f t="shared" si="2"/>
        <v>1166.25</v>
      </c>
      <c r="I37" s="60">
        <v>1124</v>
      </c>
      <c r="J37" s="30">
        <f t="shared" si="3"/>
        <v>1405</v>
      </c>
      <c r="K37" s="60">
        <v>1567</v>
      </c>
      <c r="L37" s="30">
        <f t="shared" si="4"/>
        <v>1958.75</v>
      </c>
      <c r="M37" s="32"/>
      <c r="N37" s="6"/>
      <c r="O37" s="6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9" t="s">
        <v>94</v>
      </c>
      <c r="B38" s="19"/>
      <c r="C38" s="60">
        <v>1003</v>
      </c>
      <c r="D38" s="52">
        <f t="shared" si="0"/>
        <v>1253.75</v>
      </c>
      <c r="E38" s="60">
        <v>1074</v>
      </c>
      <c r="F38" s="30">
        <f t="shared" si="1"/>
        <v>1342.5</v>
      </c>
      <c r="G38" s="60">
        <v>1409</v>
      </c>
      <c r="H38" s="30">
        <f t="shared" si="2"/>
        <v>1761.25</v>
      </c>
      <c r="I38" s="60">
        <v>1907</v>
      </c>
      <c r="J38" s="30">
        <f t="shared" si="3"/>
        <v>2383.75</v>
      </c>
      <c r="K38" s="60">
        <v>1932</v>
      </c>
      <c r="L38" s="30">
        <f t="shared" si="4"/>
        <v>2415</v>
      </c>
      <c r="M38" s="32"/>
      <c r="N38" s="6"/>
      <c r="O38" s="6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9" t="s">
        <v>95</v>
      </c>
      <c r="B39" s="19"/>
      <c r="C39" s="60">
        <v>782</v>
      </c>
      <c r="D39" s="52">
        <f t="shared" si="0"/>
        <v>977.5</v>
      </c>
      <c r="E39" s="60">
        <v>895</v>
      </c>
      <c r="F39" s="30">
        <f t="shared" si="1"/>
        <v>1118.75</v>
      </c>
      <c r="G39" s="60">
        <v>1098</v>
      </c>
      <c r="H39" s="30">
        <f t="shared" si="2"/>
        <v>1372.5</v>
      </c>
      <c r="I39" s="60">
        <v>1539</v>
      </c>
      <c r="J39" s="30">
        <f t="shared" si="3"/>
        <v>1923.75</v>
      </c>
      <c r="K39" s="60">
        <v>1844</v>
      </c>
      <c r="L39" s="30">
        <f t="shared" si="4"/>
        <v>2305</v>
      </c>
      <c r="M39" s="32"/>
      <c r="N39" s="6"/>
      <c r="O39" s="6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9" t="s">
        <v>96</v>
      </c>
      <c r="B40" s="19"/>
      <c r="C40" s="60">
        <v>997</v>
      </c>
      <c r="D40" s="52">
        <f t="shared" si="0"/>
        <v>1246.25</v>
      </c>
      <c r="E40" s="60">
        <v>1068</v>
      </c>
      <c r="F40" s="30">
        <f t="shared" si="1"/>
        <v>1335</v>
      </c>
      <c r="G40" s="60">
        <v>1401</v>
      </c>
      <c r="H40" s="30">
        <f t="shared" si="2"/>
        <v>1751.25</v>
      </c>
      <c r="I40" s="60">
        <v>1688</v>
      </c>
      <c r="J40" s="30">
        <f t="shared" si="3"/>
        <v>2110</v>
      </c>
      <c r="K40" s="60">
        <v>1857</v>
      </c>
      <c r="L40" s="30">
        <f t="shared" si="4"/>
        <v>2321.25</v>
      </c>
      <c r="M40" s="32"/>
      <c r="N40" s="6"/>
      <c r="O40" s="6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9" t="s">
        <v>97</v>
      </c>
      <c r="B41" s="19"/>
      <c r="C41" s="60">
        <v>664</v>
      </c>
      <c r="D41" s="52">
        <f t="shared" si="0"/>
        <v>830</v>
      </c>
      <c r="E41" s="60">
        <v>759</v>
      </c>
      <c r="F41" s="30">
        <f t="shared" si="1"/>
        <v>948.75</v>
      </c>
      <c r="G41" s="60">
        <v>933</v>
      </c>
      <c r="H41" s="30">
        <f t="shared" si="2"/>
        <v>1166.25</v>
      </c>
      <c r="I41" s="60">
        <v>1307</v>
      </c>
      <c r="J41" s="30">
        <f t="shared" si="3"/>
        <v>1633.75</v>
      </c>
      <c r="K41" s="60">
        <v>1326</v>
      </c>
      <c r="L41" s="30">
        <f t="shared" si="4"/>
        <v>1657.5</v>
      </c>
      <c r="M41" s="32"/>
      <c r="N41" s="6"/>
      <c r="O41" s="6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9" t="s">
        <v>98</v>
      </c>
      <c r="B42" s="19"/>
      <c r="C42" s="60">
        <v>664</v>
      </c>
      <c r="D42" s="52">
        <f t="shared" si="0"/>
        <v>830</v>
      </c>
      <c r="E42" s="60">
        <v>788</v>
      </c>
      <c r="F42" s="30">
        <f t="shared" si="1"/>
        <v>985</v>
      </c>
      <c r="G42" s="60">
        <v>933</v>
      </c>
      <c r="H42" s="30">
        <f t="shared" si="2"/>
        <v>1166.25</v>
      </c>
      <c r="I42" s="60">
        <v>1307</v>
      </c>
      <c r="J42" s="30">
        <f t="shared" si="3"/>
        <v>1633.75</v>
      </c>
      <c r="K42" s="60">
        <v>1567</v>
      </c>
      <c r="L42" s="30">
        <f t="shared" si="4"/>
        <v>1958.75</v>
      </c>
      <c r="M42" s="32"/>
      <c r="N42" s="6"/>
      <c r="O42" s="6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9" t="s">
        <v>99</v>
      </c>
      <c r="B43" s="19"/>
      <c r="C43" s="60">
        <v>664</v>
      </c>
      <c r="D43" s="52">
        <f t="shared" si="0"/>
        <v>830</v>
      </c>
      <c r="E43" s="60">
        <v>788</v>
      </c>
      <c r="F43" s="30">
        <f t="shared" si="1"/>
        <v>985</v>
      </c>
      <c r="G43" s="60">
        <v>933</v>
      </c>
      <c r="H43" s="30">
        <f t="shared" si="2"/>
        <v>1166.25</v>
      </c>
      <c r="I43" s="60">
        <v>1307</v>
      </c>
      <c r="J43" s="30">
        <f t="shared" si="3"/>
        <v>1633.75</v>
      </c>
      <c r="K43" s="60">
        <v>1567</v>
      </c>
      <c r="L43" s="30">
        <f t="shared" si="4"/>
        <v>1958.75</v>
      </c>
      <c r="M43" s="32"/>
      <c r="N43" s="6"/>
      <c r="O43" s="6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9" t="s">
        <v>100</v>
      </c>
      <c r="B44" s="19"/>
      <c r="C44" s="60">
        <v>737</v>
      </c>
      <c r="D44" s="52">
        <f t="shared" si="0"/>
        <v>921.25</v>
      </c>
      <c r="E44" s="60">
        <v>790</v>
      </c>
      <c r="F44" s="30">
        <f t="shared" si="1"/>
        <v>987.5</v>
      </c>
      <c r="G44" s="60">
        <v>1036</v>
      </c>
      <c r="H44" s="30">
        <f t="shared" si="2"/>
        <v>1295</v>
      </c>
      <c r="I44" s="60">
        <v>1248</v>
      </c>
      <c r="J44" s="30">
        <f t="shared" si="3"/>
        <v>1560</v>
      </c>
      <c r="K44" s="60">
        <v>1485</v>
      </c>
      <c r="L44" s="30">
        <f t="shared" si="4"/>
        <v>1856.25</v>
      </c>
      <c r="M44" s="32"/>
      <c r="N44" s="6"/>
      <c r="O44" s="6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9" t="s">
        <v>101</v>
      </c>
      <c r="B45" s="19"/>
      <c r="C45" s="60">
        <v>711</v>
      </c>
      <c r="D45" s="52">
        <f t="shared" si="0"/>
        <v>888.75</v>
      </c>
      <c r="E45" s="60">
        <v>761</v>
      </c>
      <c r="F45" s="30">
        <f t="shared" si="1"/>
        <v>951.25</v>
      </c>
      <c r="G45" s="60">
        <v>999</v>
      </c>
      <c r="H45" s="30">
        <f t="shared" si="2"/>
        <v>1248.75</v>
      </c>
      <c r="I45" s="60">
        <v>1215</v>
      </c>
      <c r="J45" s="30">
        <f t="shared" si="3"/>
        <v>1518.75</v>
      </c>
      <c r="K45" s="60">
        <v>1325</v>
      </c>
      <c r="L45" s="30">
        <f t="shared" si="4"/>
        <v>1656.25</v>
      </c>
      <c r="M45" s="32"/>
      <c r="N45" s="6"/>
      <c r="O45" s="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9" t="s">
        <v>102</v>
      </c>
      <c r="B46" s="19"/>
      <c r="C46" s="60">
        <v>640</v>
      </c>
      <c r="D46" s="52">
        <f t="shared" si="0"/>
        <v>800</v>
      </c>
      <c r="E46" s="60">
        <v>817</v>
      </c>
      <c r="F46" s="30">
        <f t="shared" si="1"/>
        <v>1021.25</v>
      </c>
      <c r="G46" s="60">
        <v>933</v>
      </c>
      <c r="H46" s="30">
        <f t="shared" si="2"/>
        <v>1166.25</v>
      </c>
      <c r="I46" s="60">
        <v>1213</v>
      </c>
      <c r="J46" s="30">
        <f t="shared" si="3"/>
        <v>1516.25</v>
      </c>
      <c r="K46" s="60">
        <v>1393</v>
      </c>
      <c r="L46" s="30">
        <f t="shared" si="4"/>
        <v>1741.25</v>
      </c>
      <c r="M46" s="32"/>
      <c r="N46" s="6"/>
      <c r="O46" s="6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9" t="s">
        <v>103</v>
      </c>
      <c r="B47" s="19"/>
      <c r="C47" s="60">
        <v>664</v>
      </c>
      <c r="D47" s="52">
        <f t="shared" si="0"/>
        <v>830</v>
      </c>
      <c r="E47" s="60">
        <v>752</v>
      </c>
      <c r="F47" s="30">
        <f t="shared" si="1"/>
        <v>940</v>
      </c>
      <c r="G47" s="60">
        <v>933</v>
      </c>
      <c r="H47" s="30">
        <f t="shared" si="2"/>
        <v>1166.25</v>
      </c>
      <c r="I47" s="60">
        <v>1302</v>
      </c>
      <c r="J47" s="30">
        <f t="shared" si="3"/>
        <v>1627.5</v>
      </c>
      <c r="K47" s="60">
        <v>1567</v>
      </c>
      <c r="L47" s="30">
        <f t="shared" si="4"/>
        <v>1958.75</v>
      </c>
      <c r="M47" s="32"/>
      <c r="N47" s="6"/>
      <c r="O47" s="6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9" t="s">
        <v>104</v>
      </c>
      <c r="B48" s="19"/>
      <c r="C48" s="61">
        <v>1037</v>
      </c>
      <c r="D48" s="52">
        <f t="shared" si="0"/>
        <v>1296.25</v>
      </c>
      <c r="E48" s="61">
        <v>1316</v>
      </c>
      <c r="F48" s="30">
        <f t="shared" si="1"/>
        <v>1645</v>
      </c>
      <c r="G48" s="61">
        <v>1457</v>
      </c>
      <c r="H48" s="30">
        <f t="shared" si="2"/>
        <v>1821.25</v>
      </c>
      <c r="I48" s="61">
        <v>2042</v>
      </c>
      <c r="J48" s="30">
        <f t="shared" si="3"/>
        <v>2552.5</v>
      </c>
      <c r="K48" s="61">
        <v>2447</v>
      </c>
      <c r="L48" s="30">
        <f t="shared" si="4"/>
        <v>3058.75</v>
      </c>
      <c r="M48" s="32"/>
      <c r="N48" s="6"/>
      <c r="O48" s="6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9" t="s">
        <v>105</v>
      </c>
      <c r="B49" s="19"/>
      <c r="C49" s="60">
        <v>664</v>
      </c>
      <c r="D49" s="52">
        <f t="shared" si="0"/>
        <v>830</v>
      </c>
      <c r="E49" s="60">
        <v>788</v>
      </c>
      <c r="F49" s="30">
        <f t="shared" si="1"/>
        <v>985</v>
      </c>
      <c r="G49" s="60">
        <v>933</v>
      </c>
      <c r="H49" s="30">
        <f t="shared" si="2"/>
        <v>1166.25</v>
      </c>
      <c r="I49" s="60">
        <v>1124</v>
      </c>
      <c r="J49" s="30">
        <f t="shared" si="3"/>
        <v>1405</v>
      </c>
      <c r="K49" s="60">
        <v>1567</v>
      </c>
      <c r="L49" s="30">
        <f t="shared" si="4"/>
        <v>1958.75</v>
      </c>
      <c r="M49" s="32"/>
      <c r="N49" s="6"/>
      <c r="O49" s="6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 t="s">
        <v>106</v>
      </c>
      <c r="B50" s="2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 t="s">
        <v>107</v>
      </c>
      <c r="B51" s="2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 t="s">
        <v>108</v>
      </c>
      <c r="B52" s="2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6"/>
      <c r="D55" s="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6"/>
      <c r="D56" s="6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6"/>
      <c r="D57" s="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6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6"/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6"/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6"/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6"/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6"/>
      <c r="D67" s="6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6"/>
      <c r="D68" s="6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6"/>
      <c r="D69" s="6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6"/>
      <c r="D70" s="6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6"/>
      <c r="D71" s="6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6"/>
      <c r="D72" s="6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6"/>
      <c r="D73" s="6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6"/>
      <c r="D74" s="6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6"/>
      <c r="D75" s="6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SrdDWgUfud8CKICK+rHdcUcQ0BwVFdR5Ow53VUHOI3KziuZgZKVjTDultX/uUzko0iA5zcpIUe04g/m10lQY9w==" saltValue="zJ8PhyH1t5p5KcjTpH8pzA==" spinCount="100000" sheet="1" objects="1" scenarios="1"/>
  <mergeCells count="5">
    <mergeCell ref="A4:L4"/>
    <mergeCell ref="A6:L6"/>
    <mergeCell ref="A7:L7"/>
    <mergeCell ref="A10:B10"/>
    <mergeCell ref="A28:B28"/>
  </mergeCells>
  <pageMargins left="0.25" right="0.25" top="0.75" bottom="0.75" header="0" footer="0"/>
  <pageSetup orientation="portrait" r:id="rId1"/>
  <ignoredErrors>
    <ignoredError sqref="D28:L29 D10:L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Residential Habilitation RHS</vt:lpstr>
      <vt:lpstr>Supported Living SLH</vt:lpstr>
      <vt:lpstr>FMR HUD Chart</vt:lpstr>
      <vt:lpstr>'Supported Living SLH'!Print_Area_MI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Cornia</dc:creator>
  <cp:lastModifiedBy>Tim Lewis</cp:lastModifiedBy>
  <cp:lastPrinted>2023-11-30T20:14:23Z</cp:lastPrinted>
  <dcterms:created xsi:type="dcterms:W3CDTF">2023-11-30T20:10:35Z</dcterms:created>
  <dcterms:modified xsi:type="dcterms:W3CDTF">2024-12-18T14:21:10Z</dcterms:modified>
</cp:coreProperties>
</file>